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Beleidsvorming\Beleid HDSR\Thema's\Programma Gezond Water\01 Emissiebeheerplan2014-2021\Regionaal Partnerschap voor Water en Bodem\Bestanden voor op de website\"/>
    </mc:Choice>
  </mc:AlternateContent>
  <bookViews>
    <workbookView xWindow="0" yWindow="0" windowWidth="25200" windowHeight="11970"/>
  </bookViews>
  <sheets>
    <sheet name="Projectbegroting" sheetId="1" r:id="rId1"/>
    <sheet name="Lijst met BOOT-Maatregelen" sheetId="4" state="hidden" r:id="rId2"/>
  </sheets>
  <definedNames>
    <definedName name="Text49" localSheetId="0">Projectbegroting!$A$8</definedName>
    <definedName name="Text50" localSheetId="0">Projectbegroting!#REF!</definedName>
    <definedName name="Text59" localSheetId="0">Projectbegroting!$A$4</definedName>
  </definedNames>
  <calcPr calcId="152511"/>
</workbook>
</file>

<file path=xl/calcChain.xml><?xml version="1.0" encoding="utf-8"?>
<calcChain xmlns="http://schemas.openxmlformats.org/spreadsheetml/2006/main">
  <c r="F87" i="1" l="1"/>
  <c r="H87" i="1" s="1"/>
  <c r="H82" i="1"/>
  <c r="H83" i="1"/>
  <c r="H84" i="1"/>
  <c r="H85" i="1"/>
  <c r="H86" i="1"/>
  <c r="H81" i="1"/>
  <c r="H60" i="1"/>
  <c r="H61" i="1"/>
  <c r="H44" i="1"/>
  <c r="H45" i="1"/>
  <c r="H46" i="1"/>
  <c r="H33" i="1"/>
  <c r="H34" i="1"/>
  <c r="H35" i="1"/>
  <c r="H21" i="1"/>
  <c r="H22" i="1"/>
  <c r="D17" i="1"/>
  <c r="D31" i="1" l="1"/>
  <c r="D30" i="1"/>
  <c r="C87" i="1" l="1"/>
  <c r="C74" i="1"/>
  <c r="C62" i="1"/>
  <c r="C49" i="1"/>
  <c r="C36" i="1"/>
  <c r="C23" i="1"/>
  <c r="F86" i="1"/>
  <c r="F85" i="1"/>
  <c r="F72" i="1"/>
  <c r="F71" i="1"/>
  <c r="F68" i="1"/>
  <c r="F61" i="1"/>
  <c r="F60" i="1"/>
  <c r="F48" i="1"/>
  <c r="H48" i="1" s="1"/>
  <c r="F46" i="1"/>
  <c r="F35" i="1"/>
  <c r="F34" i="1"/>
  <c r="F33" i="1"/>
  <c r="F22" i="1" l="1"/>
  <c r="E82" i="1"/>
  <c r="E83" i="1"/>
  <c r="E84" i="1"/>
  <c r="E85" i="1"/>
  <c r="E86" i="1"/>
  <c r="D85" i="1"/>
  <c r="D86" i="1"/>
  <c r="E69" i="1"/>
  <c r="E70" i="1"/>
  <c r="E71" i="1"/>
  <c r="E72" i="1"/>
  <c r="E73" i="1"/>
  <c r="D69" i="1"/>
  <c r="D70" i="1"/>
  <c r="D71" i="1"/>
  <c r="H71" i="1" s="1"/>
  <c r="D72" i="1"/>
  <c r="H72" i="1" s="1"/>
  <c r="D73" i="1"/>
  <c r="E57" i="1"/>
  <c r="E58" i="1"/>
  <c r="E59" i="1"/>
  <c r="E60" i="1"/>
  <c r="E61" i="1"/>
  <c r="D57" i="1"/>
  <c r="D58" i="1"/>
  <c r="D59" i="1"/>
  <c r="D60" i="1"/>
  <c r="D61" i="1"/>
  <c r="D56" i="1"/>
  <c r="E44" i="1"/>
  <c r="E45" i="1"/>
  <c r="E46" i="1"/>
  <c r="E47" i="1"/>
  <c r="E48" i="1"/>
  <c r="D46" i="1"/>
  <c r="D47" i="1"/>
  <c r="D48" i="1"/>
  <c r="E33" i="1"/>
  <c r="E34" i="1"/>
  <c r="E35" i="1"/>
  <c r="D33" i="1"/>
  <c r="D34" i="1"/>
  <c r="D35" i="1"/>
  <c r="D21" i="1"/>
  <c r="D22" i="1"/>
  <c r="E21" i="1"/>
  <c r="E22" i="1"/>
  <c r="D84" i="1"/>
  <c r="D83" i="1"/>
  <c r="D82" i="1"/>
  <c r="D81" i="1"/>
  <c r="D68" i="1"/>
  <c r="D45" i="1"/>
  <c r="D44" i="1"/>
  <c r="D43" i="1"/>
  <c r="D32" i="1"/>
  <c r="E19" i="1"/>
  <c r="D18" i="1"/>
  <c r="D19" i="1"/>
  <c r="D20" i="1"/>
  <c r="E17" i="1"/>
  <c r="H68" i="1" l="1"/>
  <c r="F81" i="1"/>
  <c r="F70" i="1"/>
  <c r="H70" i="1" s="1"/>
  <c r="F57" i="1"/>
  <c r="H57" i="1" s="1"/>
  <c r="F47" i="1"/>
  <c r="H47" i="1" s="1"/>
  <c r="F17" i="1"/>
  <c r="H17" i="1" s="1"/>
  <c r="F45" i="1"/>
  <c r="F82" i="1"/>
  <c r="F83" i="1"/>
  <c r="F44" i="1"/>
  <c r="F58" i="1"/>
  <c r="H58" i="1" s="1"/>
  <c r="F19" i="1"/>
  <c r="H19" i="1" s="1"/>
  <c r="F21" i="1"/>
  <c r="F84" i="1"/>
  <c r="F73" i="1"/>
  <c r="H73" i="1" s="1"/>
  <c r="F69" i="1"/>
  <c r="H69" i="1" s="1"/>
  <c r="F59" i="1"/>
  <c r="H59" i="1" s="1"/>
  <c r="E18" i="1"/>
  <c r="F18" i="1" s="1"/>
  <c r="H18" i="1" s="1"/>
  <c r="F74" i="1" l="1"/>
  <c r="H74" i="1" s="1"/>
  <c r="E32" i="1"/>
  <c r="F32" i="1" s="1"/>
  <c r="H32" i="1" s="1"/>
  <c r="E81" i="1"/>
  <c r="E68" i="1"/>
  <c r="E56" i="1"/>
  <c r="F56" i="1" s="1"/>
  <c r="E43" i="1"/>
  <c r="F43" i="1" s="1"/>
  <c r="E31" i="1"/>
  <c r="E30" i="1"/>
  <c r="E20" i="1"/>
  <c r="F20" i="1" s="1"/>
  <c r="H43" i="1" l="1"/>
  <c r="F49" i="1"/>
  <c r="H49" i="1" s="1"/>
  <c r="H56" i="1"/>
  <c r="F62" i="1"/>
  <c r="H62" i="1" s="1"/>
  <c r="H20" i="1"/>
  <c r="F23" i="1"/>
  <c r="H23" i="1" s="1"/>
  <c r="F31" i="1"/>
  <c r="F30" i="1"/>
  <c r="H30" i="1" s="1"/>
  <c r="F36" i="1" l="1"/>
  <c r="H36" i="1" s="1"/>
  <c r="H31" i="1"/>
  <c r="C94" i="1"/>
  <c r="F94" i="1" l="1"/>
</calcChain>
</file>

<file path=xl/sharedStrings.xml><?xml version="1.0" encoding="utf-8"?>
<sst xmlns="http://schemas.openxmlformats.org/spreadsheetml/2006/main" count="100" uniqueCount="42">
  <si>
    <t>Maatregel</t>
  </si>
  <si>
    <t>Projectbegroting</t>
  </si>
  <si>
    <t>Subsidie- percentage</t>
  </si>
  <si>
    <t>Subsidie</t>
  </si>
  <si>
    <t>Totaal</t>
  </si>
  <si>
    <t>Nr.</t>
  </si>
  <si>
    <t>TOTAAL PROJECT</t>
  </si>
  <si>
    <t>Hoogheemraadschap De Stichtse Rijnlanden</t>
  </si>
  <si>
    <t>Deelnemer 2 - Naam:</t>
  </si>
  <si>
    <t xml:space="preserve">Deelnemer 3 - Naam: </t>
  </si>
  <si>
    <t xml:space="preserve">Deelnemer 4 - Naam: </t>
  </si>
  <si>
    <t xml:space="preserve">Deelnemer 5 - Naam: </t>
  </si>
  <si>
    <t xml:space="preserve">Deelnemer 6 - Naam: </t>
  </si>
  <si>
    <t xml:space="preserve">Keuzelijst van subsidiabele maatregelen </t>
  </si>
  <si>
    <t>Subsidie limiet per maatregel (€)</t>
  </si>
  <si>
    <t>Subsidiabel percentage totale kosten (%)</t>
  </si>
  <si>
    <t>Kosten (excl. BTW)</t>
  </si>
  <si>
    <t xml:space="preserve">Aanleg/inrichting veenweidesloot van de toekomst </t>
  </si>
  <si>
    <t>Bodemdaling-remmende maatregelen in specifieke veenweidegebieden in onderbemalingsgebieden of laagste delen van de polder</t>
  </si>
  <si>
    <t xml:space="preserve">Investeringen voor spuitapparatuur of – technieken die verder gaan dan wettelijk verplicht </t>
  </si>
  <si>
    <t xml:space="preserve">Uitvoeren bodemscan, aanschaf bodemvochtmeter en andere investeringen ten behoeve van ‘verbeterde goede landbouwpraktijk </t>
  </si>
  <si>
    <t xml:space="preserve">Investeringen in precisiebemesting </t>
  </si>
  <si>
    <t>Aanleg droge bufferstroken (breder dan wettelijk voorgeschreven mest- en spuitvrije zone)</t>
  </si>
  <si>
    <t xml:space="preserve">Aanleg natuurvriendelijke oevers en/of waterbergingsoever, natte bufferstroken, helofytenfilters </t>
  </si>
  <si>
    <t xml:space="preserve">Plaatsen drinkbakken én afrastering om vertrapping slootkanten en uitspoeling van nutriënten te voorkomen </t>
  </si>
  <si>
    <t xml:space="preserve">Maatregelen ter voorkoming van erfafspoeling op basis van een bedrijfsscan </t>
  </si>
  <si>
    <t>Inrichting zuiveringssystemen drainagewater/uitstroom greppels (bijvoorbeeld met ijzerzand)</t>
  </si>
  <si>
    <t xml:space="preserve">Investeringen in beslissingsondersteunende systemen (BOS) op basis van bodemonderzoek aangevuld met beschikbare meetresultaten </t>
  </si>
  <si>
    <t>-</t>
  </si>
  <si>
    <t>Bijlage bij Aanvraagformulier Subsidieregeling Regionaal Partnerschap Water en bodem</t>
  </si>
  <si>
    <t>Maatregel Code</t>
  </si>
  <si>
    <t>M1</t>
  </si>
  <si>
    <t>M2</t>
  </si>
  <si>
    <t>Maatregel code</t>
  </si>
  <si>
    <t xml:space="preserve">Projecttitel </t>
  </si>
  <si>
    <t>Offerte bijlage</t>
  </si>
  <si>
    <t xml:space="preserve">Deelnemer 1 (Penvoerder) - Naam: </t>
  </si>
  <si>
    <t>--  Waterkwaliteitsmaatregelen (niet-productief)</t>
  </si>
  <si>
    <t>--  Waterkwaliteitsmaatregelen (productief)</t>
  </si>
  <si>
    <t>--  Bodemdaling-remmende maatregelen (niet-productief)</t>
  </si>
  <si>
    <t>Investeringen die de verdichting van de bodem voorkomen, zoals aanleg vaste rijpaden op het perceel of de aanschaf van GPS/materieel</t>
  </si>
  <si>
    <r>
      <t xml:space="preserve">Onderstaand dient u voor iedere deelnemer de beoogde maatregelen en de daarvoor begrote kosten weer te geven.Via het </t>
    </r>
    <r>
      <rPr>
        <b/>
        <sz val="10"/>
        <rFont val="Arial"/>
        <family val="2"/>
      </rPr>
      <t>drop-down-menu</t>
    </r>
    <r>
      <rPr>
        <sz val="10"/>
        <rFont val="Arial"/>
        <family val="2"/>
      </rPr>
      <t xml:space="preserve"> kunnen de subsidiabele maatregelen geselecteerd worden. U hoeft alleen de juiste maatregelen te selecteren, en de bijbehorende kosten en een offerte kenmerk toe te voegen (gele cellen). De overige getallen worden automatisch voor u berekend.
Het maximaal te verkijgen subsidiebedrag per waterkwaliteitmaatregel bedraagt € 5.000,-- en per bodemdalingmaatregel maximaal € 30.000,--. Het maximale subsidiebedrag voor waterkwaliteitsmaatregelen per deelnemer per subsidieronde bedraagt € 5.000,-- (Over verschillende subsidieronden kunt u overigens in totaal € 10.000,-- ontvangen voor waterkwaliteitsmaatregelen). Binnen dit maximum bestaat geen maximum aan het aantal maatregelen dat per deelnemer uitgevoerd mag worden. Voor twee maatregelen geldt echter nog een aangepast subsidielimiet (max. €2250 per veegmachine, max. €2100 per drinkbak). Let er op dat de begrote maatregelen aansluiten bij de in het agrarisch waterplan opgenomen maatregelen en het aangevraagde subsidiebedrag.       
De BTW van de gemaakte kosten is niet subsidiabel volgens deze subsidieregeling. U kunt dit terugvorderen bij de nationale overheid. Mocht de BTW vanwege een uitzondering niet terugvorderbaar zijn, kunt u deze onder een begeleidende toelichting als bijlage meenemen in de subsidieaanvraag.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</si>
</sst>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2]\ * #,##0.00_ ;_ [$€-2]\ * \-#,##0.00_ ;_ [$€-2]\ * &quot;-&quot;??_ ;_ @_ "/>
    <numFmt numFmtId="165" formatCode="_ &quot;€&quot;\ * #,##0_ ;_ &quot;€&quot;\ * \-#,##0_ ;_ &quot;€&quot;\ * &quot;-&quot;??_ ;_ @_ "/>
  </numFmts>
  <fonts count="19" x14ac:knownFonts="1">
    <font>
      <sz val="9"/>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color theme="1"/>
      <name val="Arial"/>
      <family val="2"/>
    </font>
    <font>
      <b/>
      <sz val="9"/>
      <color theme="1"/>
      <name val="Arial"/>
      <family val="2"/>
    </font>
    <font>
      <i/>
      <sz val="8"/>
      <color theme="1"/>
      <name val="Arial"/>
      <family val="2"/>
    </font>
    <font>
      <sz val="10"/>
      <color theme="1"/>
      <name val="Arial"/>
      <family val="2"/>
    </font>
    <font>
      <b/>
      <i/>
      <sz val="12"/>
      <color theme="1"/>
      <name val="Arial"/>
      <family val="2"/>
    </font>
    <font>
      <b/>
      <i/>
      <sz val="16"/>
      <color theme="1"/>
      <name val="Arial"/>
      <family val="2"/>
    </font>
    <font>
      <b/>
      <sz val="10"/>
      <color theme="1"/>
      <name val="Arial"/>
      <family val="2"/>
    </font>
    <font>
      <sz val="8"/>
      <color theme="1"/>
      <name val="Arial"/>
      <family val="2"/>
    </font>
    <font>
      <b/>
      <sz val="12"/>
      <color theme="1"/>
      <name val="Arial"/>
      <family val="2"/>
    </font>
    <font>
      <i/>
      <sz val="10"/>
      <color theme="1"/>
      <name val="Arial"/>
      <family val="2"/>
    </font>
    <font>
      <sz val="10"/>
      <name val="Arial"/>
      <family val="2"/>
    </font>
    <font>
      <b/>
      <sz val="1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FFF99"/>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9" fontId="7" fillId="0" borderId="0" applyFont="0" applyFill="0" applyBorder="0" applyAlignment="0" applyProtection="0"/>
  </cellStyleXfs>
  <cellXfs count="67">
    <xf numFmtId="0" fontId="0" fillId="0" borderId="0" xfId="0"/>
    <xf numFmtId="0" fontId="10" fillId="0" borderId="0" xfId="0" applyFont="1" applyAlignment="1">
      <alignment horizontal="left" vertical="center" indent="6"/>
    </xf>
    <xf numFmtId="0" fontId="11" fillId="0" borderId="0" xfId="0" applyFont="1" applyAlignment="1">
      <alignment vertical="center"/>
    </xf>
    <xf numFmtId="0" fontId="12" fillId="0" borderId="0" xfId="0" applyFont="1" applyAlignment="1">
      <alignment vertical="center"/>
    </xf>
    <xf numFmtId="0" fontId="0" fillId="2" borderId="0" xfId="0" applyFill="1"/>
    <xf numFmtId="164" fontId="10" fillId="0" borderId="1" xfId="0" applyNumberFormat="1" applyFont="1" applyBorder="1" applyAlignment="1">
      <alignment vertical="center" wrapText="1"/>
    </xf>
    <xf numFmtId="9" fontId="10" fillId="0" borderId="1" xfId="1" applyFont="1" applyBorder="1" applyAlignment="1">
      <alignment vertical="center" wrapText="1"/>
    </xf>
    <xf numFmtId="0" fontId="10" fillId="0" borderId="1" xfId="0" applyFont="1" applyBorder="1"/>
    <xf numFmtId="164" fontId="10" fillId="0" borderId="1" xfId="0" applyNumberFormat="1" applyFont="1" applyBorder="1"/>
    <xf numFmtId="0" fontId="14" fillId="0" borderId="1" xfId="0" applyFont="1" applyBorder="1" applyAlignment="1">
      <alignment horizontal="center" vertical="center" wrapText="1"/>
    </xf>
    <xf numFmtId="0" fontId="15" fillId="2" borderId="0" xfId="0" applyFont="1" applyFill="1"/>
    <xf numFmtId="0" fontId="13" fillId="0" borderId="1" xfId="0" applyFont="1" applyBorder="1"/>
    <xf numFmtId="164" fontId="13" fillId="0" borderId="1" xfId="0" applyNumberFormat="1" applyFont="1" applyBorder="1"/>
    <xf numFmtId="0" fontId="8" fillId="0" borderId="0" xfId="0" applyFont="1"/>
    <xf numFmtId="0" fontId="0" fillId="0" borderId="4" xfId="0" applyBorder="1" applyAlignment="1">
      <alignment wrapText="1"/>
    </xf>
    <xf numFmtId="0" fontId="0" fillId="0" borderId="0" xfId="0" applyBorder="1" applyAlignment="1">
      <alignment wrapText="1"/>
    </xf>
    <xf numFmtId="0" fontId="0" fillId="0" borderId="0" xfId="0" applyBorder="1"/>
    <xf numFmtId="0" fontId="0" fillId="0" borderId="0" xfId="0" applyFill="1" applyBorder="1" applyAlignment="1"/>
    <xf numFmtId="0" fontId="13" fillId="3" borderId="1" xfId="0" applyFont="1" applyFill="1" applyBorder="1"/>
    <xf numFmtId="0" fontId="13" fillId="0" borderId="8" xfId="0" applyFont="1" applyBorder="1"/>
    <xf numFmtId="0" fontId="8" fillId="0" borderId="8" xfId="0" applyFont="1" applyBorder="1"/>
    <xf numFmtId="0" fontId="0" fillId="0" borderId="9" xfId="0" applyBorder="1"/>
    <xf numFmtId="9" fontId="0" fillId="0" borderId="9" xfId="0" applyNumberFormat="1" applyBorder="1"/>
    <xf numFmtId="9" fontId="0" fillId="0" borderId="10" xfId="0" applyNumberFormat="1" applyBorder="1"/>
    <xf numFmtId="165" fontId="0" fillId="0" borderId="9" xfId="0" applyNumberFormat="1" applyBorder="1"/>
    <xf numFmtId="165" fontId="0" fillId="0" borderId="10" xfId="0" applyNumberFormat="1" applyBorder="1"/>
    <xf numFmtId="0" fontId="6" fillId="0" borderId="10" xfId="0" applyFont="1" applyBorder="1" applyAlignment="1">
      <alignment horizontal="left" vertical="center" indent="8"/>
    </xf>
    <xf numFmtId="0" fontId="6" fillId="0" borderId="9" xfId="0" applyFont="1" applyBorder="1" applyAlignment="1">
      <alignment horizontal="left" vertical="center" indent="8"/>
    </xf>
    <xf numFmtId="164" fontId="5" fillId="0" borderId="1" xfId="0" applyNumberFormat="1" applyFont="1" applyBorder="1"/>
    <xf numFmtId="49" fontId="10" fillId="0" borderId="0" xfId="0" applyNumberFormat="1" applyFont="1" applyFill="1" applyBorder="1" applyAlignment="1">
      <alignment horizontal="center" vertical="center" wrapText="1"/>
    </xf>
    <xf numFmtId="0" fontId="4" fillId="0" borderId="1" xfId="0" applyNumberFormat="1" applyFont="1" applyBorder="1" applyAlignment="1" applyProtection="1">
      <alignment vertical="center" wrapText="1"/>
    </xf>
    <xf numFmtId="164" fontId="10" fillId="0" borderId="1" xfId="0" applyNumberFormat="1" applyFont="1" applyBorder="1" applyProtection="1"/>
    <xf numFmtId="0" fontId="0" fillId="0" borderId="0" xfId="0" applyProtection="1"/>
    <xf numFmtId="0" fontId="0" fillId="0" borderId="10" xfId="0" applyBorder="1"/>
    <xf numFmtId="0" fontId="0" fillId="0" borderId="8" xfId="0" applyBorder="1"/>
    <xf numFmtId="0" fontId="10" fillId="4" borderId="1" xfId="0" applyFont="1" applyFill="1" applyBorder="1" applyAlignment="1" applyProtection="1">
      <alignment vertical="center" wrapText="1"/>
      <protection locked="0"/>
    </xf>
    <xf numFmtId="0" fontId="3" fillId="4" borderId="1" xfId="0" applyFont="1" applyFill="1" applyBorder="1" applyAlignment="1" applyProtection="1">
      <alignment vertical="center" wrapText="1"/>
      <protection locked="0"/>
    </xf>
    <xf numFmtId="164" fontId="10" fillId="4" borderId="1" xfId="0" applyNumberFormat="1" applyFont="1" applyFill="1" applyBorder="1" applyAlignment="1" applyProtection="1">
      <alignment vertical="center" wrapText="1"/>
      <protection locked="0"/>
    </xf>
    <xf numFmtId="164" fontId="4" fillId="4" borderId="1" xfId="0" applyNumberFormat="1" applyFont="1" applyFill="1" applyBorder="1" applyAlignment="1" applyProtection="1">
      <alignment vertical="center" wrapText="1"/>
      <protection locked="0"/>
    </xf>
    <xf numFmtId="0" fontId="13" fillId="4" borderId="1" xfId="0" applyFont="1" applyFill="1" applyBorder="1" applyProtection="1">
      <protection locked="0"/>
    </xf>
    <xf numFmtId="2" fontId="10" fillId="4" borderId="1" xfId="0" applyNumberFormat="1" applyFont="1" applyFill="1" applyBorder="1" applyAlignment="1" applyProtection="1">
      <alignment vertical="center" wrapText="1"/>
      <protection locked="0"/>
    </xf>
    <xf numFmtId="2" fontId="2" fillId="4" borderId="1" xfId="0" applyNumberFormat="1" applyFont="1" applyFill="1" applyBorder="1" applyAlignment="1" applyProtection="1">
      <alignment vertical="center" wrapText="1"/>
      <protection locked="0"/>
    </xf>
    <xf numFmtId="0" fontId="13" fillId="0" borderId="9" xfId="0" applyFont="1" applyBorder="1"/>
    <xf numFmtId="0" fontId="8" fillId="0" borderId="9" xfId="0" applyFont="1" applyBorder="1"/>
    <xf numFmtId="0" fontId="1" fillId="0" borderId="9" xfId="0" applyFont="1" applyBorder="1" applyAlignment="1">
      <alignment horizontal="left" vertical="center" indent="8"/>
    </xf>
    <xf numFmtId="0" fontId="13" fillId="0" borderId="9" xfId="0" applyFont="1" applyBorder="1" applyAlignment="1">
      <alignment horizontal="left" vertical="center"/>
    </xf>
    <xf numFmtId="0" fontId="13" fillId="0" borderId="9" xfId="0" quotePrefix="1" applyFont="1" applyBorder="1"/>
    <xf numFmtId="0" fontId="13" fillId="0" borderId="9" xfId="0" quotePrefix="1" applyFont="1" applyBorder="1" applyAlignment="1">
      <alignment horizontal="left" vertical="center"/>
    </xf>
    <xf numFmtId="0" fontId="16" fillId="0" borderId="1" xfId="0" applyFont="1" applyBorder="1" applyAlignment="1">
      <alignment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9" fillId="0" borderId="1" xfId="0" applyFont="1" applyBorder="1" applyAlignment="1">
      <alignment vertical="center" wrapText="1"/>
    </xf>
    <xf numFmtId="0" fontId="16" fillId="0" borderId="2" xfId="0" quotePrefix="1" applyFont="1" applyFill="1" applyBorder="1" applyAlignment="1">
      <alignment horizontal="center" vertical="center" wrapText="1"/>
    </xf>
    <xf numFmtId="0" fontId="16" fillId="0" borderId="3" xfId="0" quotePrefix="1" applyFont="1" applyFill="1" applyBorder="1" applyAlignment="1">
      <alignment horizontal="center" vertical="center" wrapText="1"/>
    </xf>
    <xf numFmtId="0" fontId="16" fillId="0" borderId="4" xfId="0" quotePrefix="1" applyFont="1" applyFill="1" applyBorder="1" applyAlignment="1">
      <alignment horizontal="center" vertical="center" wrapText="1"/>
    </xf>
    <xf numFmtId="0" fontId="16" fillId="0" borderId="5" xfId="0" quotePrefix="1" applyFont="1" applyFill="1" applyBorder="1" applyAlignment="1">
      <alignment horizontal="center" vertical="center" wrapText="1"/>
    </xf>
    <xf numFmtId="0" fontId="16" fillId="0" borderId="6" xfId="0" quotePrefix="1" applyFont="1" applyFill="1" applyBorder="1" applyAlignment="1">
      <alignment horizontal="center" vertical="center" wrapText="1"/>
    </xf>
    <xf numFmtId="0" fontId="16" fillId="0" borderId="7" xfId="0" quotePrefix="1" applyFont="1" applyFill="1" applyBorder="1" applyAlignment="1">
      <alignment horizontal="center" vertical="center" wrapText="1"/>
    </xf>
    <xf numFmtId="0" fontId="15" fillId="2" borderId="13" xfId="0" applyFont="1" applyFill="1" applyBorder="1" applyAlignment="1" applyProtection="1">
      <alignment horizontal="left"/>
      <protection locked="0"/>
    </xf>
    <xf numFmtId="49" fontId="17" fillId="5" borderId="2" xfId="0" applyNumberFormat="1" applyFont="1" applyFill="1" applyBorder="1" applyAlignment="1">
      <alignment horizontal="center" vertical="center" wrapText="1"/>
    </xf>
    <xf numFmtId="49" fontId="17" fillId="5" borderId="3" xfId="0" applyNumberFormat="1" applyFont="1" applyFill="1" applyBorder="1" applyAlignment="1">
      <alignment horizontal="center" vertical="center" wrapText="1"/>
    </xf>
    <xf numFmtId="49" fontId="17" fillId="5" borderId="4" xfId="0" applyNumberFormat="1" applyFont="1" applyFill="1" applyBorder="1" applyAlignment="1">
      <alignment horizontal="center" vertical="center" wrapText="1"/>
    </xf>
    <xf numFmtId="49" fontId="17" fillId="5" borderId="5" xfId="0" applyNumberFormat="1" applyFont="1" applyFill="1" applyBorder="1" applyAlignment="1">
      <alignment horizontal="center" vertical="center" wrapText="1"/>
    </xf>
    <xf numFmtId="49" fontId="17" fillId="5" borderId="6" xfId="0" applyNumberFormat="1" applyFont="1" applyFill="1" applyBorder="1" applyAlignment="1">
      <alignment horizontal="center" vertical="center" wrapText="1"/>
    </xf>
    <xf numFmtId="49" fontId="17" fillId="5" borderId="7" xfId="0" applyNumberFormat="1" applyFont="1" applyFill="1" applyBorder="1" applyAlignment="1">
      <alignment horizontal="center" vertical="center" wrapText="1"/>
    </xf>
  </cellXfs>
  <cellStyles count="2">
    <cellStyle name="Procent" xfId="1" builtinId="5"/>
    <cellStyle name="Standaard" xfId="0" builtinId="0"/>
  </cellStyles>
  <dxfs count="6">
    <dxf>
      <fill>
        <patternFill>
          <bgColor theme="9" tint="0.39994506668294322"/>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theme="1"/>
      </font>
      <fill>
        <patternFill>
          <bgColor theme="5" tint="0.39994506668294322"/>
        </patternFill>
      </fill>
    </dxf>
  </dxfs>
  <tableStyles count="0" defaultTableStyle="TableStyleMedium2" defaultPivotStyle="PivotStyleLight16"/>
  <colors>
    <mruColors>
      <color rgb="FFFFFF99"/>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tabSelected="1" zoomScaleNormal="100" workbookViewId="0">
      <selection activeCell="B19" sqref="B19"/>
    </sheetView>
  </sheetViews>
  <sheetFormatPr defaultRowHeight="12" outlineLevelRow="1" x14ac:dyDescent="0.2"/>
  <cols>
    <col min="1" max="1" width="3.140625" customWidth="1"/>
    <col min="2" max="2" width="124.5703125" customWidth="1"/>
    <col min="3" max="3" width="18.140625" bestFit="1" customWidth="1"/>
    <col min="4" max="4" width="9.5703125" bestFit="1" customWidth="1"/>
    <col min="5" max="5" width="12.140625" customWidth="1"/>
    <col min="6" max="6" width="14.42578125" customWidth="1"/>
    <col min="7" max="7" width="8.85546875" bestFit="1" customWidth="1"/>
    <col min="8" max="8" width="115.85546875" style="13" bestFit="1" customWidth="1"/>
  </cols>
  <sheetData>
    <row r="1" spans="1:7" ht="20.25" x14ac:dyDescent="0.2">
      <c r="A1" s="3" t="s">
        <v>1</v>
      </c>
    </row>
    <row r="3" spans="1:7" ht="15" x14ac:dyDescent="0.2">
      <c r="A3" s="2" t="s">
        <v>29</v>
      </c>
    </row>
    <row r="4" spans="1:7" ht="15" x14ac:dyDescent="0.2">
      <c r="A4" s="2" t="s">
        <v>7</v>
      </c>
    </row>
    <row r="5" spans="1:7" ht="15" x14ac:dyDescent="0.2">
      <c r="A5" s="2"/>
    </row>
    <row r="6" spans="1:7" ht="12.75" x14ac:dyDescent="0.2">
      <c r="B6" s="18" t="s">
        <v>34</v>
      </c>
      <c r="C6" s="16"/>
      <c r="D6" s="16"/>
      <c r="E6" s="16"/>
    </row>
    <row r="7" spans="1:7" ht="12.75" x14ac:dyDescent="0.2">
      <c r="B7" s="39"/>
      <c r="C7" s="16"/>
      <c r="D7" s="16"/>
      <c r="E7" s="16"/>
    </row>
    <row r="8" spans="1:7" ht="12.75" x14ac:dyDescent="0.2">
      <c r="A8" s="1"/>
      <c r="B8" s="17"/>
      <c r="C8" s="17"/>
      <c r="D8" s="17"/>
      <c r="E8" s="17"/>
    </row>
    <row r="9" spans="1:7" ht="12" customHeight="1" x14ac:dyDescent="0.2">
      <c r="B9" s="61" t="s">
        <v>41</v>
      </c>
      <c r="C9" s="62"/>
      <c r="D9" s="29"/>
    </row>
    <row r="10" spans="1:7" ht="12.75" x14ac:dyDescent="0.2">
      <c r="A10" s="14"/>
      <c r="B10" s="63"/>
      <c r="C10" s="64"/>
      <c r="D10" s="29"/>
    </row>
    <row r="11" spans="1:7" ht="153.75" customHeight="1" x14ac:dyDescent="0.2">
      <c r="A11" s="15"/>
      <c r="B11" s="65"/>
      <c r="C11" s="66"/>
      <c r="D11" s="29"/>
    </row>
    <row r="14" spans="1:7" ht="15.75" x14ac:dyDescent="0.25">
      <c r="A14" s="60" t="s">
        <v>36</v>
      </c>
      <c r="B14" s="60"/>
      <c r="C14" s="4"/>
      <c r="D14" s="4"/>
      <c r="E14" s="4"/>
      <c r="F14" s="4"/>
      <c r="G14" s="4"/>
    </row>
    <row r="15" spans="1:7" ht="12" customHeight="1" x14ac:dyDescent="0.2">
      <c r="A15" s="53" t="s">
        <v>5</v>
      </c>
      <c r="B15" s="48" t="s">
        <v>0</v>
      </c>
      <c r="C15" s="48" t="s">
        <v>16</v>
      </c>
      <c r="D15" s="49" t="s">
        <v>33</v>
      </c>
      <c r="E15" s="48" t="s">
        <v>2</v>
      </c>
      <c r="F15" s="48" t="s">
        <v>3</v>
      </c>
      <c r="G15" s="48" t="s">
        <v>35</v>
      </c>
    </row>
    <row r="16" spans="1:7" ht="12" customHeight="1" x14ac:dyDescent="0.2">
      <c r="A16" s="53"/>
      <c r="B16" s="48"/>
      <c r="C16" s="48"/>
      <c r="D16" s="50"/>
      <c r="E16" s="48"/>
      <c r="F16" s="48"/>
      <c r="G16" s="48"/>
    </row>
    <row r="17" spans="1:8" ht="12.75" x14ac:dyDescent="0.2">
      <c r="A17" s="9">
        <v>1</v>
      </c>
      <c r="B17" s="35"/>
      <c r="C17" s="38"/>
      <c r="D17" s="30" t="str">
        <f>IF((B17=""),"",(VLOOKUP(B17,'Lijst met BOOT-Maatregelen'!$B$9:$E$26,4,FALSE)))</f>
        <v/>
      </c>
      <c r="E17" s="6" t="str">
        <f>IF((B17=""),"",(VLOOKUP(B17,'Lijst met BOOT-Maatregelen'!$B$9:$C$26,2,FALSE)))</f>
        <v/>
      </c>
      <c r="F17" s="5">
        <f>IF((B17=""),0,(IF(D17="M2",(IF(C17*E17&gt;30000,30000,C17*E17)),(IF(C17*E17&gt;5000,5000,C17*E17)))))</f>
        <v>0</v>
      </c>
      <c r="G17" s="40"/>
      <c r="H17" s="13" t="str">
        <f>IF(D17="M2",IF((AND(D17="M2",F17=30000)),"LET OP! Bodemdaling-remmende maatregelen zijn maximaal subsidieable voor €30.000,-- per maatregel"," "),(IF((AND(D17="M1",F17=5000)),"LET OP! Waterkwaliteitsverbeterende maatregelen zijn maximaal subsidieable tot €5000,-- per maatregel"," ")))</f>
        <v xml:space="preserve"> </v>
      </c>
    </row>
    <row r="18" spans="1:8" ht="12.75" x14ac:dyDescent="0.2">
      <c r="A18" s="9">
        <v>2</v>
      </c>
      <c r="B18" s="36"/>
      <c r="C18" s="37"/>
      <c r="D18" s="30" t="str">
        <f>IF((B18=""),"",(VLOOKUP(B18,'Lijst met BOOT-Maatregelen'!$B$9:$E$26,4,FALSE)))</f>
        <v/>
      </c>
      <c r="E18" s="6" t="str">
        <f>IF((B18=""),"",(VLOOKUP(B18,'Lijst met BOOT-Maatregelen'!$B$9:$C$26,2,FALSE)))</f>
        <v/>
      </c>
      <c r="F18" s="5">
        <f t="shared" ref="F18:F22" si="0">IF((B18=""),0,(IF(D18="M2",(IF(C18*E18&gt;30000,30000,C18*E18)),(IF(C18*E18&gt;5000,5000,C18*E18)))))</f>
        <v>0</v>
      </c>
      <c r="G18" s="40"/>
      <c r="H18" s="13" t="str">
        <f t="shared" ref="H18:H22" si="1">IF(D18="M2",IF((AND(D18="M2",F18=30000)),"LET OP! Bodemdaling-remmende maatregelen zijn maximaal subsidieable voor €30.000,-- per maatregel"," "),(IF((AND(D18="M1",F18=5000)),"LET OP! Waterkwaliteitsverbeterende maatregelen zijn maximaal subsidieable tot €5000,-- per maatregel"," ")))</f>
        <v xml:space="preserve"> </v>
      </c>
    </row>
    <row r="19" spans="1:8" ht="12.75" x14ac:dyDescent="0.2">
      <c r="A19" s="9">
        <v>3</v>
      </c>
      <c r="B19" s="35"/>
      <c r="C19" s="37"/>
      <c r="D19" s="30" t="str">
        <f>IF((B19=""),"",(VLOOKUP(B19,'Lijst met BOOT-Maatregelen'!$B$9:$E$26,4,FALSE)))</f>
        <v/>
      </c>
      <c r="E19" s="6" t="str">
        <f>IF((B19=""),"",(VLOOKUP(B19,'Lijst met BOOT-Maatregelen'!$B$9:$C$26,2,FALSE)))</f>
        <v/>
      </c>
      <c r="F19" s="5">
        <f>IF((B19=""),0,(IF(D19="M2",(IF(C19*E19&gt;30000,30000,C19*E19)),(IF(C19*E19&gt;5000,5000,C19*E19)))))</f>
        <v>0</v>
      </c>
      <c r="G19" s="40"/>
      <c r="H19" s="13" t="str">
        <f t="shared" si="1"/>
        <v xml:space="preserve"> </v>
      </c>
    </row>
    <row r="20" spans="1:8" ht="12.75" x14ac:dyDescent="0.2">
      <c r="A20" s="9">
        <v>4</v>
      </c>
      <c r="B20" s="35"/>
      <c r="C20" s="37"/>
      <c r="D20" s="30" t="str">
        <f>IF((B20=""),"",(VLOOKUP(B20,'Lijst met BOOT-Maatregelen'!$B$9:$E$26,4,FALSE)))</f>
        <v/>
      </c>
      <c r="E20" s="6" t="str">
        <f>IF((B20=""),"",(VLOOKUP(B20,'Lijst met BOOT-Maatregelen'!$B$9:$C$26,2,FALSE)))</f>
        <v/>
      </c>
      <c r="F20" s="5">
        <f t="shared" si="0"/>
        <v>0</v>
      </c>
      <c r="G20" s="40"/>
      <c r="H20" s="13" t="str">
        <f t="shared" si="1"/>
        <v xml:space="preserve"> </v>
      </c>
    </row>
    <row r="21" spans="1:8" ht="12.75" x14ac:dyDescent="0.2">
      <c r="A21" s="9">
        <v>5</v>
      </c>
      <c r="B21" s="35"/>
      <c r="C21" s="37"/>
      <c r="D21" s="30" t="str">
        <f>IF((B21=""),"",(VLOOKUP(B21,'Lijst met BOOT-Maatregelen'!$B$9:$E$26,4,FALSE)))</f>
        <v/>
      </c>
      <c r="E21" s="6" t="str">
        <f>IF((B21=""),"",(VLOOKUP(B21,'Lijst met BOOT-Maatregelen'!$B$9:$C$26,2,FALSE)))</f>
        <v/>
      </c>
      <c r="F21" s="5">
        <f t="shared" si="0"/>
        <v>0</v>
      </c>
      <c r="G21" s="40"/>
      <c r="H21" s="13" t="str">
        <f t="shared" si="1"/>
        <v xml:space="preserve"> </v>
      </c>
    </row>
    <row r="22" spans="1:8" ht="12.75" x14ac:dyDescent="0.2">
      <c r="A22" s="9">
        <v>6</v>
      </c>
      <c r="B22" s="35"/>
      <c r="C22" s="37"/>
      <c r="D22" s="30" t="str">
        <f>IF((B22=""),"",(VLOOKUP(B22,'Lijst met BOOT-Maatregelen'!$B$9:$E$26,4,FALSE)))</f>
        <v/>
      </c>
      <c r="E22" s="6" t="str">
        <f>IF((B22=""),"",(VLOOKUP(B22,'Lijst met BOOT-Maatregelen'!$B$9:$C$26,2,FALSE)))</f>
        <v/>
      </c>
      <c r="F22" s="5">
        <f t="shared" si="0"/>
        <v>0</v>
      </c>
      <c r="G22" s="40"/>
      <c r="H22" s="13" t="str">
        <f t="shared" si="1"/>
        <v xml:space="preserve"> </v>
      </c>
    </row>
    <row r="23" spans="1:8" ht="12.75" x14ac:dyDescent="0.2">
      <c r="A23" s="7"/>
      <c r="B23" s="7" t="s">
        <v>4</v>
      </c>
      <c r="C23" s="8">
        <f>SUM(C17:C22)</f>
        <v>0</v>
      </c>
      <c r="D23" s="8"/>
      <c r="E23" s="7"/>
      <c r="F23" s="8">
        <f>IF(OR(D17="M2",D18="M2",D19="M2",D20="M2",D21="M2",D22="M2"),IF(SUM(F17:F22)&gt;35000,35000,SUM(F17:F22)),IF(SUM(F17:F22)&gt;5000,5000,SUM(F17:F22)))</f>
        <v>0</v>
      </c>
      <c r="G23" s="28" t="s">
        <v>28</v>
      </c>
      <c r="H23" s="13" t="str">
        <f>IF(OR(D17="M2",D18="M2",D19="M2",D20="M2",D21="M2",D22="M2"),IF(F23=35000,"LET OP! Maximum van €35.000,-- voor een combinatie van bodemdaling-remmende en waterkwaliteitsmaatregelen is bereikt"," "),IF(F23=5000,"LET OP! Maximum van €5.000,-- voor waterkwaliteitsmaatregelen is bereikt"," "))</f>
        <v xml:space="preserve"> </v>
      </c>
    </row>
    <row r="27" spans="1:8" ht="15.75" x14ac:dyDescent="0.25">
      <c r="A27" s="60" t="s">
        <v>8</v>
      </c>
      <c r="B27" s="60"/>
      <c r="C27" s="4"/>
      <c r="D27" s="4"/>
      <c r="E27" s="4"/>
      <c r="F27" s="4"/>
      <c r="G27" s="4"/>
    </row>
    <row r="28" spans="1:8" ht="12" customHeight="1" outlineLevel="1" x14ac:dyDescent="0.2">
      <c r="A28" s="53" t="s">
        <v>5</v>
      </c>
      <c r="B28" s="48" t="s">
        <v>0</v>
      </c>
      <c r="C28" s="48" t="s">
        <v>16</v>
      </c>
      <c r="D28" s="51" t="s">
        <v>33</v>
      </c>
      <c r="E28" s="48" t="s">
        <v>2</v>
      </c>
      <c r="F28" s="48" t="s">
        <v>3</v>
      </c>
      <c r="G28" s="48" t="s">
        <v>35</v>
      </c>
    </row>
    <row r="29" spans="1:8" ht="12" customHeight="1" outlineLevel="1" x14ac:dyDescent="0.2">
      <c r="A29" s="53"/>
      <c r="B29" s="48"/>
      <c r="C29" s="48"/>
      <c r="D29" s="52"/>
      <c r="E29" s="48"/>
      <c r="F29" s="48"/>
      <c r="G29" s="48"/>
    </row>
    <row r="30" spans="1:8" ht="12.75" outlineLevel="1" x14ac:dyDescent="0.2">
      <c r="A30" s="9">
        <v>1</v>
      </c>
      <c r="B30" s="35"/>
      <c r="C30" s="37"/>
      <c r="D30" s="30" t="str">
        <f>IF((B30=""),"",(VLOOKUP(B30,'Lijst met BOOT-Maatregelen'!$B$9:$E$26,4,FALSE)))</f>
        <v/>
      </c>
      <c r="E30" s="6" t="str">
        <f>IF((B30=""),"",(VLOOKUP(B30,'Lijst met BOOT-Maatregelen'!$B$9:$C$26,2,FALSE)))</f>
        <v/>
      </c>
      <c r="F30" s="5">
        <f>IF((B30=""),0,(IF(D30="M2",(IF(C30*E30&gt;30000,30000,C30*E30)),(IF(C30*E30&gt;5000,5000,C30*E30)))))</f>
        <v>0</v>
      </c>
      <c r="G30" s="40"/>
      <c r="H30" s="13" t="str">
        <f>IF(D30="M2",IF((AND(D30="M2",F30=30000)),"LET OP! Bodemdaling-remmende maatregelen zijn maximaal subsidieable voor €30.000,-- per maatregel"," "),(IF((AND(D30="M1",F30=5000)),"LET OP! Waterkwaliteitsverbeterende maatregelen zijn maximaal subsidieable tot €5000,-- per maatregel"," ")))</f>
        <v xml:space="preserve"> </v>
      </c>
    </row>
    <row r="31" spans="1:8" ht="12.75" outlineLevel="1" x14ac:dyDescent="0.2">
      <c r="A31" s="9">
        <v>2</v>
      </c>
      <c r="B31" s="35"/>
      <c r="C31" s="37"/>
      <c r="D31" s="30" t="str">
        <f>IF((B31=""),"",(VLOOKUP(B31,'Lijst met BOOT-Maatregelen'!$B$9:$E$26,4,FALSE)))</f>
        <v/>
      </c>
      <c r="E31" s="6" t="str">
        <f>IF((B31=""),"",(VLOOKUP(B31,'Lijst met BOOT-Maatregelen'!$B$9:$C$26,2,FALSE)))</f>
        <v/>
      </c>
      <c r="F31" s="5">
        <f t="shared" ref="F31:F35" si="2">IF((B31=""),0,(IF(D31="M2",(IF(C31*E31&gt;30000,30000,C31*E31)),(IF(C31*E31&gt;5000,5000,C31*E31)))))</f>
        <v>0</v>
      </c>
      <c r="G31" s="40"/>
      <c r="H31" s="13" t="str">
        <f t="shared" ref="H31:H35" si="3">IF(D31="M2",IF((AND(D31="M2",F31=30000)),"LET OP! Bodemdaling-remmende maatregelen zijn maximaal subsidieable voor €30.000,-- per maatregel"," "),(IF((AND(D31="M1",F31=5000)),"LET OP! Waterkwaliteitsverbeterende maatregelen zijn maximaal subsidieable tot €5000,-- per maatregel"," ")))</f>
        <v xml:space="preserve"> </v>
      </c>
    </row>
    <row r="32" spans="1:8" ht="12.75" outlineLevel="1" x14ac:dyDescent="0.2">
      <c r="A32" s="9">
        <v>3</v>
      </c>
      <c r="B32" s="35"/>
      <c r="C32" s="37"/>
      <c r="D32" s="30" t="str">
        <f>IF((B32=""),"",(VLOOKUP(B32,'Lijst met BOOT-Maatregelen'!$B$9:$E$26,4,FALSE)))</f>
        <v/>
      </c>
      <c r="E32" s="6" t="str">
        <f>IF((B32=""),"",(VLOOKUP(B32,'Lijst met BOOT-Maatregelen'!$B$9:$C$26,2,FALSE)))</f>
        <v/>
      </c>
      <c r="F32" s="5">
        <f t="shared" si="2"/>
        <v>0</v>
      </c>
      <c r="G32" s="40"/>
      <c r="H32" s="13" t="str">
        <f t="shared" si="3"/>
        <v xml:space="preserve"> </v>
      </c>
    </row>
    <row r="33" spans="1:8" ht="12.75" outlineLevel="1" x14ac:dyDescent="0.2">
      <c r="A33" s="9">
        <v>4</v>
      </c>
      <c r="B33" s="35"/>
      <c r="C33" s="37"/>
      <c r="D33" s="30" t="str">
        <f>IF((B33=""),"",(VLOOKUP(B33,'Lijst met BOOT-Maatregelen'!$B$9:$E$26,4,FALSE)))</f>
        <v/>
      </c>
      <c r="E33" s="6" t="str">
        <f>IF((B33=""),"",(VLOOKUP(B33,'Lijst met BOOT-Maatregelen'!$B$9:$C$26,2,FALSE)))</f>
        <v/>
      </c>
      <c r="F33" s="5">
        <f t="shared" si="2"/>
        <v>0</v>
      </c>
      <c r="G33" s="40"/>
      <c r="H33" s="13" t="str">
        <f t="shared" si="3"/>
        <v xml:space="preserve"> </v>
      </c>
    </row>
    <row r="34" spans="1:8" ht="12.75" outlineLevel="1" x14ac:dyDescent="0.2">
      <c r="A34" s="9">
        <v>5</v>
      </c>
      <c r="B34" s="35"/>
      <c r="C34" s="37"/>
      <c r="D34" s="30" t="str">
        <f>IF((B34=""),"",(VLOOKUP(B34,'Lijst met BOOT-Maatregelen'!$B$9:$E$26,4,FALSE)))</f>
        <v/>
      </c>
      <c r="E34" s="6" t="str">
        <f>IF((B34=""),"",(VLOOKUP(B34,'Lijst met BOOT-Maatregelen'!$B$9:$C$26,2,FALSE)))</f>
        <v/>
      </c>
      <c r="F34" s="5">
        <f t="shared" si="2"/>
        <v>0</v>
      </c>
      <c r="G34" s="40"/>
      <c r="H34" s="13" t="str">
        <f t="shared" si="3"/>
        <v xml:space="preserve"> </v>
      </c>
    </row>
    <row r="35" spans="1:8" ht="12.75" outlineLevel="1" x14ac:dyDescent="0.2">
      <c r="A35" s="9">
        <v>6</v>
      </c>
      <c r="B35" s="35"/>
      <c r="C35" s="37"/>
      <c r="D35" s="30" t="str">
        <f>IF((B35=""),"",(VLOOKUP(B35,'Lijst met BOOT-Maatregelen'!$B$9:$E$26,4,FALSE)))</f>
        <v/>
      </c>
      <c r="E35" s="6" t="str">
        <f>IF((B35=""),"",(VLOOKUP(B35,'Lijst met BOOT-Maatregelen'!$B$9:$C$26,2,FALSE)))</f>
        <v/>
      </c>
      <c r="F35" s="5">
        <f t="shared" si="2"/>
        <v>0</v>
      </c>
      <c r="G35" s="40"/>
      <c r="H35" s="13" t="str">
        <f t="shared" si="3"/>
        <v xml:space="preserve"> </v>
      </c>
    </row>
    <row r="36" spans="1:8" ht="12.75" outlineLevel="1" x14ac:dyDescent="0.2">
      <c r="A36" s="7"/>
      <c r="B36" s="7" t="s">
        <v>4</v>
      </c>
      <c r="C36" s="8">
        <f>SUM(C30:C35)</f>
        <v>0</v>
      </c>
      <c r="D36" s="31"/>
      <c r="E36" s="7"/>
      <c r="F36" s="8">
        <f>IF(OR(D30="M2",D31="M2",D32="M2",D33="M2",D34="M2",D35="M2"),IF(SUM(F30:F35)&gt;35000,35000,SUM(F30:F35)),IF(SUM(F30:F35)&gt;5000,5000,SUM(F30:F35)))</f>
        <v>0</v>
      </c>
      <c r="G36" s="28" t="s">
        <v>28</v>
      </c>
      <c r="H36" s="13" t="str">
        <f>IF(OR(D30="M2",D31="M2",D32="M2",D33="M2",D34="M2",D35="M2"),IF(F36=35000,"LET OP! Maximum van €35.000,-- voor een combinatie van bodemdaling-remmende en waterkwaliteitsmaatregelen is bereikt"," "),IF(F36=5000,"LET OP! Maximum van €5.000,-- voor waterkwaliteitsmaatregelen is bereikt"," "))</f>
        <v xml:space="preserve"> </v>
      </c>
    </row>
    <row r="37" spans="1:8" outlineLevel="1" x14ac:dyDescent="0.2">
      <c r="D37" s="32"/>
    </row>
    <row r="38" spans="1:8" outlineLevel="1" x14ac:dyDescent="0.2">
      <c r="D38" s="32"/>
    </row>
    <row r="39" spans="1:8" x14ac:dyDescent="0.2">
      <c r="D39" s="32"/>
    </row>
    <row r="40" spans="1:8" ht="15.75" x14ac:dyDescent="0.25">
      <c r="A40" s="60" t="s">
        <v>9</v>
      </c>
      <c r="B40" s="60"/>
      <c r="C40" s="4"/>
      <c r="D40" s="4"/>
      <c r="E40" s="4"/>
      <c r="F40" s="4"/>
      <c r="G40" s="4"/>
    </row>
    <row r="41" spans="1:8" ht="12" customHeight="1" outlineLevel="1" x14ac:dyDescent="0.2">
      <c r="A41" s="53" t="s">
        <v>5</v>
      </c>
      <c r="B41" s="48" t="s">
        <v>0</v>
      </c>
      <c r="C41" s="48" t="s">
        <v>16</v>
      </c>
      <c r="D41" s="49" t="s">
        <v>33</v>
      </c>
      <c r="E41" s="48" t="s">
        <v>2</v>
      </c>
      <c r="F41" s="48" t="s">
        <v>3</v>
      </c>
      <c r="G41" s="48" t="s">
        <v>35</v>
      </c>
    </row>
    <row r="42" spans="1:8" ht="12" customHeight="1" outlineLevel="1" x14ac:dyDescent="0.2">
      <c r="A42" s="53"/>
      <c r="B42" s="48"/>
      <c r="C42" s="48"/>
      <c r="D42" s="50"/>
      <c r="E42" s="48"/>
      <c r="F42" s="48"/>
      <c r="G42" s="48"/>
    </row>
    <row r="43" spans="1:8" ht="12.75" outlineLevel="1" x14ac:dyDescent="0.2">
      <c r="A43" s="9">
        <v>1</v>
      </c>
      <c r="B43" s="35"/>
      <c r="C43" s="37"/>
      <c r="D43" s="30" t="str">
        <f>IF((B43=""),"",(VLOOKUP(B43,'Lijst met BOOT-Maatregelen'!$B$9:$E$26,4,FALSE)))</f>
        <v/>
      </c>
      <c r="E43" s="6" t="str">
        <f>IF((B43=""),"",(VLOOKUP(B43,'Lijst met BOOT-Maatregelen'!$B$9:$C$26,2,FALSE)))</f>
        <v/>
      </c>
      <c r="F43" s="5">
        <f>IF((B43=""),0,(IF(D43="M2",(IF(C43*E43&gt;30000,30000,C43*E43)),(IF(C43*E43&gt;5000,5000,C43*E43)))))</f>
        <v>0</v>
      </c>
      <c r="G43" s="40"/>
      <c r="H43" s="13" t="str">
        <f>IF(D43="M2",IF((AND(D43="M2",F43=30000)),"LET OP! Bodemdaling-remmende maatregelen zijn maximaal subsidieable voor €30.000,-- per maatregel"," "),(IF((AND(D43="M1",F43=5000)),"LET OP! Waterkwaliteitsverbeterende maatregelen zijn maximaal subsidieable tot €5000,-- per maatregel"," ")))</f>
        <v xml:space="preserve"> </v>
      </c>
    </row>
    <row r="44" spans="1:8" ht="12.75" outlineLevel="1" x14ac:dyDescent="0.2">
      <c r="A44" s="9">
        <v>2</v>
      </c>
      <c r="B44" s="35"/>
      <c r="C44" s="37"/>
      <c r="D44" s="30" t="str">
        <f>IF((B44=""),"",(VLOOKUP(B44,'Lijst met BOOT-Maatregelen'!$B$9:$E$26,4,FALSE)))</f>
        <v/>
      </c>
      <c r="E44" s="6" t="str">
        <f>IF((B44=""),"",(VLOOKUP(B44,'Lijst met BOOT-Maatregelen'!$B$9:$C$26,2,FALSE)))</f>
        <v/>
      </c>
      <c r="F44" s="5">
        <f>IF((B44=""),0,(IF(D44="M2",(IF(C44*E44&gt;30000,30000,C44*E44)),(IF(C44*E44&gt;5000,5000,C44*E44)))))</f>
        <v>0</v>
      </c>
      <c r="G44" s="40"/>
      <c r="H44" s="13" t="str">
        <f t="shared" ref="H44:H48" si="4">IF(D44="M2",IF((AND(D44="M2",F44=30000)),"LET OP! Bodemdaling-remmende maatregelen zijn maximaal subsidieable voor €30.000,-- per maatregel"," "),(IF((AND(D44="M1",F44=5000)),"LET OP! Waterkwaliteitsverbeterende maatregelen zijn maximaal subsidieable tot €5000,-- per maatregel"," ")))</f>
        <v xml:space="preserve"> </v>
      </c>
    </row>
    <row r="45" spans="1:8" ht="12.75" outlineLevel="1" x14ac:dyDescent="0.2">
      <c r="A45" s="9">
        <v>3</v>
      </c>
      <c r="B45" s="35"/>
      <c r="C45" s="37"/>
      <c r="D45" s="30" t="str">
        <f>IF((B45=""),"",(VLOOKUP(B45,'Lijst met BOOT-Maatregelen'!$B$9:$E$26,4,FALSE)))</f>
        <v/>
      </c>
      <c r="E45" s="6" t="str">
        <f>IF((B45=""),"",(VLOOKUP(B45,'Lijst met BOOT-Maatregelen'!$B$9:$C$26,2,FALSE)))</f>
        <v/>
      </c>
      <c r="F45" s="5">
        <f t="shared" ref="F45:F48" si="5">IF((B45=""),0,(IF(D45="M2",(IF(C45*E45&gt;30000,30000,C45*E45)),(IF(C45*E45&gt;5000,5000,C45*E45)))))</f>
        <v>0</v>
      </c>
      <c r="G45" s="40"/>
      <c r="H45" s="13" t="str">
        <f t="shared" si="4"/>
        <v xml:space="preserve"> </v>
      </c>
    </row>
    <row r="46" spans="1:8" ht="12.75" outlineLevel="1" x14ac:dyDescent="0.2">
      <c r="A46" s="9">
        <v>4</v>
      </c>
      <c r="B46" s="35"/>
      <c r="C46" s="37"/>
      <c r="D46" s="30" t="str">
        <f>IF((B46=""),"",(VLOOKUP(B46,'Lijst met BOOT-Maatregelen'!$B$9:$E$26,4,FALSE)))</f>
        <v/>
      </c>
      <c r="E46" s="6" t="str">
        <f>IF((B46=""),"",(VLOOKUP(B46,'Lijst met BOOT-Maatregelen'!$B$9:$C$26,2,FALSE)))</f>
        <v/>
      </c>
      <c r="F46" s="5">
        <f t="shared" si="5"/>
        <v>0</v>
      </c>
      <c r="G46" s="41"/>
      <c r="H46" s="13" t="str">
        <f t="shared" si="4"/>
        <v xml:space="preserve"> </v>
      </c>
    </row>
    <row r="47" spans="1:8" ht="12.75" outlineLevel="1" x14ac:dyDescent="0.2">
      <c r="A47" s="9">
        <v>5</v>
      </c>
      <c r="B47" s="35"/>
      <c r="C47" s="37"/>
      <c r="D47" s="30" t="str">
        <f>IF((B47=""),"",(VLOOKUP(B47,'Lijst met BOOT-Maatregelen'!$B$9:$E$26,4,FALSE)))</f>
        <v/>
      </c>
      <c r="E47" s="6" t="str">
        <f>IF((B47=""),"",(VLOOKUP(B47,'Lijst met BOOT-Maatregelen'!$B$9:$C$26,2,FALSE)))</f>
        <v/>
      </c>
      <c r="F47" s="5">
        <f t="shared" si="5"/>
        <v>0</v>
      </c>
      <c r="G47" s="40"/>
      <c r="H47" s="13" t="str">
        <f t="shared" si="4"/>
        <v xml:space="preserve"> </v>
      </c>
    </row>
    <row r="48" spans="1:8" ht="12.75" outlineLevel="1" x14ac:dyDescent="0.2">
      <c r="A48" s="9">
        <v>6</v>
      </c>
      <c r="B48" s="35"/>
      <c r="C48" s="37"/>
      <c r="D48" s="30" t="str">
        <f>IF((B48=""),"",(VLOOKUP(B48,'Lijst met BOOT-Maatregelen'!$B$9:$E$26,4,FALSE)))</f>
        <v/>
      </c>
      <c r="E48" s="6" t="str">
        <f>IF((B48=""),"",(VLOOKUP(B48,'Lijst met BOOT-Maatregelen'!$B$9:$C$26,2,FALSE)))</f>
        <v/>
      </c>
      <c r="F48" s="5">
        <f t="shared" si="5"/>
        <v>0</v>
      </c>
      <c r="G48" s="40"/>
      <c r="H48" s="13" t="str">
        <f t="shared" si="4"/>
        <v xml:space="preserve"> </v>
      </c>
    </row>
    <row r="49" spans="1:8" ht="12.75" outlineLevel="1" x14ac:dyDescent="0.2">
      <c r="A49" s="7"/>
      <c r="B49" s="7" t="s">
        <v>4</v>
      </c>
      <c r="C49" s="8">
        <f>SUM(C43:C48)</f>
        <v>0</v>
      </c>
      <c r="D49" s="31"/>
      <c r="E49" s="7"/>
      <c r="F49" s="8">
        <f>IF(OR(D43="M2",D44="M2",D45="M2",D46="M2",D47="M2",D48="M2"),IF(SUM(F43:F48)&gt;35000,35000,SUM(F43:F48)),IF(SUM(F43:F48)&gt;5000,5000,SUM(F43:F48)))</f>
        <v>0</v>
      </c>
      <c r="G49" s="28" t="s">
        <v>28</v>
      </c>
      <c r="H49" s="13" t="str">
        <f>IF(OR(D43="M2",D44="M2",D45="M2",D46="M2",D47="M2",D48="M2"),IF(F49=35000,"LET OP! Maximum van €35.000,-- voor een combinatie van bodemdaling-remmende en waterkwaliteitsmaatregelen is bereikt"," "),IF(F49=5000,"LET OP! Maximum van €5.000,-- voor waterkwaliteitsmaatregelen is bereikt"," "))</f>
        <v xml:space="preserve"> </v>
      </c>
    </row>
    <row r="50" spans="1:8" outlineLevel="1" x14ac:dyDescent="0.2">
      <c r="D50" s="32"/>
    </row>
    <row r="51" spans="1:8" outlineLevel="1" x14ac:dyDescent="0.2">
      <c r="D51" s="32"/>
    </row>
    <row r="52" spans="1:8" x14ac:dyDescent="0.2">
      <c r="D52" s="32"/>
    </row>
    <row r="53" spans="1:8" ht="15.75" x14ac:dyDescent="0.25">
      <c r="A53" s="60" t="s">
        <v>10</v>
      </c>
      <c r="B53" s="60"/>
      <c r="C53" s="4"/>
      <c r="D53" s="4"/>
      <c r="E53" s="4"/>
      <c r="F53" s="4"/>
      <c r="G53" s="4"/>
    </row>
    <row r="54" spans="1:8" ht="12" customHeight="1" outlineLevel="1" x14ac:dyDescent="0.2">
      <c r="A54" s="53" t="s">
        <v>5</v>
      </c>
      <c r="B54" s="48" t="s">
        <v>0</v>
      </c>
      <c r="C54" s="48" t="s">
        <v>16</v>
      </c>
      <c r="D54" s="51" t="s">
        <v>33</v>
      </c>
      <c r="E54" s="48" t="s">
        <v>2</v>
      </c>
      <c r="F54" s="48" t="s">
        <v>3</v>
      </c>
      <c r="G54" s="48" t="s">
        <v>35</v>
      </c>
    </row>
    <row r="55" spans="1:8" ht="12" customHeight="1" outlineLevel="1" x14ac:dyDescent="0.2">
      <c r="A55" s="53"/>
      <c r="B55" s="48"/>
      <c r="C55" s="48"/>
      <c r="D55" s="52"/>
      <c r="E55" s="48"/>
      <c r="F55" s="48"/>
      <c r="G55" s="48"/>
    </row>
    <row r="56" spans="1:8" ht="12.75" outlineLevel="1" x14ac:dyDescent="0.2">
      <c r="A56" s="9">
        <v>1</v>
      </c>
      <c r="B56" s="35"/>
      <c r="C56" s="37"/>
      <c r="D56" s="30" t="str">
        <f>IF((B56=""),"",(VLOOKUP(B56,'Lijst met BOOT-Maatregelen'!$B$9:$E$26,4,FALSE)))</f>
        <v/>
      </c>
      <c r="E56" s="6" t="str">
        <f>IF((B56=""),"",(VLOOKUP(B56,'Lijst met BOOT-Maatregelen'!$B$9:$C$26,2,FALSE)))</f>
        <v/>
      </c>
      <c r="F56" s="5">
        <f>IF((B56=""),0,(IF(D56="M2",(IF(C56*E56&gt;30000,30000,C56*E56)),(IF(C56*E56&gt;5000,5000,C56*E56)))))</f>
        <v>0</v>
      </c>
      <c r="G56" s="40"/>
      <c r="H56" s="13" t="str">
        <f>IF(D56="M2",IF((AND(D56="M2",F56=30000)),"LET OP! Bodemdaling-remmende maatregelen zijn maximaal subsidieable voor €30.000,-- per maatregel"," "),(IF((AND(D56="M1",F56=5000)),"LET OP! Waterkwaliteitsverbeterende maatregelen zijn maximaal subsidieable tot €5000,-- per maatregel"," ")))</f>
        <v xml:space="preserve"> </v>
      </c>
    </row>
    <row r="57" spans="1:8" ht="12.75" outlineLevel="1" x14ac:dyDescent="0.2">
      <c r="A57" s="9">
        <v>2</v>
      </c>
      <c r="B57" s="35"/>
      <c r="C57" s="37"/>
      <c r="D57" s="30" t="str">
        <f>IF((B57=""),"",(VLOOKUP(B57,'Lijst met BOOT-Maatregelen'!$B$9:$E$26,4,FALSE)))</f>
        <v/>
      </c>
      <c r="E57" s="6" t="str">
        <f>IF((B57=""),"",(VLOOKUP(B57,'Lijst met BOOT-Maatregelen'!$B$9:$C$26,2,FALSE)))</f>
        <v/>
      </c>
      <c r="F57" s="5">
        <f>IF((B57=""),0,(IF(D57="M2",(IF(C57*E57&gt;30000,30000,C57*E57)),(IF(C57*E57&gt;5000,5000,C57*E57)))))</f>
        <v>0</v>
      </c>
      <c r="G57" s="40"/>
      <c r="H57" s="13" t="str">
        <f t="shared" ref="H57:H61" si="6">IF(D57="M2",IF((AND(D57="M2",F57=30000)),"LET OP! Bodemdaling-remmende maatregelen zijn maximaal subsidieable voor €30.000,-- per maatregel"," "),(IF((AND(D57="M1",F57=5000)),"LET OP! Waterkwaliteitsverbeterende maatregelen zijn maximaal subsidieable tot €5000,-- per maatregel"," ")))</f>
        <v xml:space="preserve"> </v>
      </c>
    </row>
    <row r="58" spans="1:8" ht="12.75" outlineLevel="1" x14ac:dyDescent="0.2">
      <c r="A58" s="9">
        <v>3</v>
      </c>
      <c r="B58" s="35"/>
      <c r="C58" s="37"/>
      <c r="D58" s="30" t="str">
        <f>IF((B58=""),"",(VLOOKUP(B58,'Lijst met BOOT-Maatregelen'!$B$9:$E$26,4,FALSE)))</f>
        <v/>
      </c>
      <c r="E58" s="6" t="str">
        <f>IF((B58=""),"",(VLOOKUP(B58,'Lijst met BOOT-Maatregelen'!$B$9:$C$26,2,FALSE)))</f>
        <v/>
      </c>
      <c r="F58" s="5">
        <f t="shared" ref="F58:F61" si="7">IF((B58=""),0,(IF(D58="M2",(IF(C58*E58&gt;30000,30000,C58*E58)),(IF(C58*E58&gt;5000,5000,C58*E58)))))</f>
        <v>0</v>
      </c>
      <c r="G58" s="40"/>
      <c r="H58" s="13" t="str">
        <f t="shared" si="6"/>
        <v xml:space="preserve"> </v>
      </c>
    </row>
    <row r="59" spans="1:8" ht="12.75" outlineLevel="1" x14ac:dyDescent="0.2">
      <c r="A59" s="9">
        <v>4</v>
      </c>
      <c r="B59" s="35"/>
      <c r="C59" s="37"/>
      <c r="D59" s="30" t="str">
        <f>IF((B59=""),"",(VLOOKUP(B59,'Lijst met BOOT-Maatregelen'!$B$9:$E$26,4,FALSE)))</f>
        <v/>
      </c>
      <c r="E59" s="6" t="str">
        <f>IF((B59=""),"",(VLOOKUP(B59,'Lijst met BOOT-Maatregelen'!$B$9:$C$26,2,FALSE)))</f>
        <v/>
      </c>
      <c r="F59" s="5">
        <f t="shared" si="7"/>
        <v>0</v>
      </c>
      <c r="G59" s="40"/>
      <c r="H59" s="13" t="str">
        <f t="shared" si="6"/>
        <v xml:space="preserve"> </v>
      </c>
    </row>
    <row r="60" spans="1:8" ht="12.75" outlineLevel="1" x14ac:dyDescent="0.2">
      <c r="A60" s="9">
        <v>5</v>
      </c>
      <c r="B60" s="35"/>
      <c r="C60" s="37"/>
      <c r="D60" s="30" t="str">
        <f>IF((B60=""),"",(VLOOKUP(B60,'Lijst met BOOT-Maatregelen'!$B$9:$E$26,4,FALSE)))</f>
        <v/>
      </c>
      <c r="E60" s="6" t="str">
        <f>IF((B60=""),"",(VLOOKUP(B60,'Lijst met BOOT-Maatregelen'!$B$9:$C$26,2,FALSE)))</f>
        <v/>
      </c>
      <c r="F60" s="5">
        <f t="shared" si="7"/>
        <v>0</v>
      </c>
      <c r="G60" s="40"/>
      <c r="H60" s="13" t="str">
        <f t="shared" si="6"/>
        <v xml:space="preserve"> </v>
      </c>
    </row>
    <row r="61" spans="1:8" ht="12.75" outlineLevel="1" x14ac:dyDescent="0.2">
      <c r="A61" s="9">
        <v>6</v>
      </c>
      <c r="B61" s="35"/>
      <c r="C61" s="37"/>
      <c r="D61" s="30" t="str">
        <f>IF((B61=""),"",(VLOOKUP(B61,'Lijst met BOOT-Maatregelen'!$B$9:$E$26,4,FALSE)))</f>
        <v/>
      </c>
      <c r="E61" s="6" t="str">
        <f>IF((B61=""),"",(VLOOKUP(B61,'Lijst met BOOT-Maatregelen'!$B$9:$C$26,2,FALSE)))</f>
        <v/>
      </c>
      <c r="F61" s="5">
        <f t="shared" si="7"/>
        <v>0</v>
      </c>
      <c r="G61" s="40"/>
      <c r="H61" s="13" t="str">
        <f t="shared" si="6"/>
        <v xml:space="preserve"> </v>
      </c>
    </row>
    <row r="62" spans="1:8" ht="12.75" outlineLevel="1" x14ac:dyDescent="0.2">
      <c r="A62" s="7"/>
      <c r="B62" s="7" t="s">
        <v>4</v>
      </c>
      <c r="C62" s="8">
        <f>SUM(C56:C61)</f>
        <v>0</v>
      </c>
      <c r="D62" s="31"/>
      <c r="E62" s="7"/>
      <c r="F62" s="8">
        <f>IF(OR(D56="M2",D57="M2",D58="M2",D59="M2",D60="M2",D61="M2"),IF(SUM(F56:F61)&gt;35000,35000,SUM(F56:F61)),IF(SUM(F56:F61)&gt;5000,5000,SUM(F56:F61)))</f>
        <v>0</v>
      </c>
      <c r="G62" s="28" t="s">
        <v>28</v>
      </c>
      <c r="H62" s="13" t="str">
        <f>IF(OR(D56="M2",D57="M2",D58="M2",D59="M2",D60="M2",D61="M2"),IF(F62=35000,"LET OP! Maximum van €35.000,-- voor een combinatie van bodemdaling-remmende en waterkwaliteitsmaatregelen is bereikt"," "),IF(F62=5000,"LET OP! Maximum van €5.000,-- voor waterkwaliteitsmaatregelen is bereikt"," "))</f>
        <v xml:space="preserve"> </v>
      </c>
    </row>
    <row r="63" spans="1:8" outlineLevel="1" x14ac:dyDescent="0.2">
      <c r="D63" s="32"/>
    </row>
    <row r="64" spans="1:8" x14ac:dyDescent="0.2">
      <c r="D64" s="32"/>
    </row>
    <row r="65" spans="1:8" ht="15.75" x14ac:dyDescent="0.25">
      <c r="A65" s="60" t="s">
        <v>11</v>
      </c>
      <c r="B65" s="60"/>
      <c r="C65" s="4"/>
      <c r="D65" s="4"/>
      <c r="E65" s="4"/>
      <c r="F65" s="4"/>
      <c r="G65" s="4"/>
    </row>
    <row r="66" spans="1:8" ht="12" customHeight="1" outlineLevel="1" x14ac:dyDescent="0.2">
      <c r="A66" s="53" t="s">
        <v>5</v>
      </c>
      <c r="B66" s="48" t="s">
        <v>0</v>
      </c>
      <c r="C66" s="48" t="s">
        <v>16</v>
      </c>
      <c r="D66" s="51" t="s">
        <v>33</v>
      </c>
      <c r="E66" s="48" t="s">
        <v>2</v>
      </c>
      <c r="F66" s="48" t="s">
        <v>3</v>
      </c>
      <c r="G66" s="48" t="s">
        <v>35</v>
      </c>
    </row>
    <row r="67" spans="1:8" ht="12" customHeight="1" outlineLevel="1" x14ac:dyDescent="0.2">
      <c r="A67" s="53"/>
      <c r="B67" s="48"/>
      <c r="C67" s="48"/>
      <c r="D67" s="52"/>
      <c r="E67" s="48"/>
      <c r="F67" s="48"/>
      <c r="G67" s="48"/>
    </row>
    <row r="68" spans="1:8" ht="12.75" outlineLevel="1" x14ac:dyDescent="0.2">
      <c r="A68" s="9">
        <v>1</v>
      </c>
      <c r="B68" s="35"/>
      <c r="C68" s="37"/>
      <c r="D68" s="30" t="str">
        <f>IF((B68=""),"",(VLOOKUP(B68,'Lijst met BOOT-Maatregelen'!$B$9:$E$26,4,FALSE)))</f>
        <v/>
      </c>
      <c r="E68" s="6" t="str">
        <f>IF((B68=""),"",(VLOOKUP(B68,'Lijst met BOOT-Maatregelen'!$B$9:$C$26,2,FALSE)))</f>
        <v/>
      </c>
      <c r="F68" s="5">
        <f>IF((B68=""),0,(IF(D68="M2",(IF(C68*E68&gt;30000,30000,C68*E68)),(IF(C68*E68&gt;5000,5000,C68*E68)))))</f>
        <v>0</v>
      </c>
      <c r="G68" s="40"/>
      <c r="H68" s="13" t="str">
        <f t="shared" ref="H68:H73" si="8">IF(D68="M2",IF((AND(D68="M2",F68=30000)),"LET OP! Bodemdaling-remmende maatregelen zijn maximaal subsidieable voor €30.000,-- per maatregel"," "),(IF((AND(D68="M1",F68=5000)),"LET OP! Waterkwaliteitsverbeterende maatregelen zijn maximaal subsidieable tot €5000,-- per maatregel"," ")))</f>
        <v xml:space="preserve"> </v>
      </c>
    </row>
    <row r="69" spans="1:8" ht="12.75" outlineLevel="1" x14ac:dyDescent="0.2">
      <c r="A69" s="9">
        <v>2</v>
      </c>
      <c r="B69" s="35"/>
      <c r="C69" s="37"/>
      <c r="D69" s="30" t="str">
        <f>IF((B69=""),"",(VLOOKUP(B69,'Lijst met BOOT-Maatregelen'!$B$9:$E$26,4,FALSE)))</f>
        <v/>
      </c>
      <c r="E69" s="6" t="str">
        <f>IF((B69=""),"",(VLOOKUP(B69,'Lijst met BOOT-Maatregelen'!$B$9:$C$26,2,FALSE)))</f>
        <v/>
      </c>
      <c r="F69" s="5">
        <f>IF((B69=""),0,(IF(D69="M2",(IF(C69*E69&gt;30000,30000,C69*E69)),(IF(C69*E69&gt;5000,5000,C69*E69)))))</f>
        <v>0</v>
      </c>
      <c r="G69" s="40"/>
      <c r="H69" s="13" t="str">
        <f t="shared" si="8"/>
        <v xml:space="preserve"> </v>
      </c>
    </row>
    <row r="70" spans="1:8" ht="12.75" outlineLevel="1" x14ac:dyDescent="0.2">
      <c r="A70" s="9">
        <v>3</v>
      </c>
      <c r="B70" s="35"/>
      <c r="C70" s="37"/>
      <c r="D70" s="30" t="str">
        <f>IF((B70=""),"",(VLOOKUP(B70,'Lijst met BOOT-Maatregelen'!$B$9:$E$26,4,FALSE)))</f>
        <v/>
      </c>
      <c r="E70" s="6" t="str">
        <f>IF((B70=""),"",(VLOOKUP(B70,'Lijst met BOOT-Maatregelen'!$B$9:$C$26,2,FALSE)))</f>
        <v/>
      </c>
      <c r="F70" s="5">
        <f t="shared" ref="F70:F73" si="9">IF((B70=""),0,(IF(D70="M2",(IF(C70*E70&gt;30000,30000,C70*E70)),(IF(C70*E70&gt;5000,5000,C70*E70)))))</f>
        <v>0</v>
      </c>
      <c r="G70" s="40"/>
      <c r="H70" s="13" t="str">
        <f t="shared" si="8"/>
        <v xml:space="preserve"> </v>
      </c>
    </row>
    <row r="71" spans="1:8" ht="12.75" outlineLevel="1" x14ac:dyDescent="0.2">
      <c r="A71" s="9">
        <v>4</v>
      </c>
      <c r="B71" s="35"/>
      <c r="C71" s="37"/>
      <c r="D71" s="30" t="str">
        <f>IF((B71=""),"",(VLOOKUP(B71,'Lijst met BOOT-Maatregelen'!$B$9:$E$26,4,FALSE)))</f>
        <v/>
      </c>
      <c r="E71" s="6" t="str">
        <f>IF((B71=""),"",(VLOOKUP(B71,'Lijst met BOOT-Maatregelen'!$B$9:$C$26,2,FALSE)))</f>
        <v/>
      </c>
      <c r="F71" s="5">
        <f t="shared" si="9"/>
        <v>0</v>
      </c>
      <c r="G71" s="40"/>
      <c r="H71" s="13" t="str">
        <f t="shared" si="8"/>
        <v xml:space="preserve"> </v>
      </c>
    </row>
    <row r="72" spans="1:8" ht="12.75" outlineLevel="1" x14ac:dyDescent="0.2">
      <c r="A72" s="9">
        <v>5</v>
      </c>
      <c r="B72" s="35"/>
      <c r="C72" s="37"/>
      <c r="D72" s="30" t="str">
        <f>IF((B72=""),"",(VLOOKUP(B72,'Lijst met BOOT-Maatregelen'!$B$9:$E$26,4,FALSE)))</f>
        <v/>
      </c>
      <c r="E72" s="6" t="str">
        <f>IF((B72=""),"",(VLOOKUP(B72,'Lijst met BOOT-Maatregelen'!$B$9:$C$26,2,FALSE)))</f>
        <v/>
      </c>
      <c r="F72" s="5">
        <f t="shared" si="9"/>
        <v>0</v>
      </c>
      <c r="G72" s="40"/>
      <c r="H72" s="13" t="str">
        <f t="shared" si="8"/>
        <v xml:space="preserve"> </v>
      </c>
    </row>
    <row r="73" spans="1:8" ht="12.75" outlineLevel="1" x14ac:dyDescent="0.2">
      <c r="A73" s="9">
        <v>6</v>
      </c>
      <c r="B73" s="35"/>
      <c r="C73" s="37"/>
      <c r="D73" s="30" t="str">
        <f>IF((B73=""),"",(VLOOKUP(B73,'Lijst met BOOT-Maatregelen'!$B$9:$E$26,4,FALSE)))</f>
        <v/>
      </c>
      <c r="E73" s="6" t="str">
        <f>IF((B73=""),"",(VLOOKUP(B73,'Lijst met BOOT-Maatregelen'!$B$9:$C$26,2,FALSE)))</f>
        <v/>
      </c>
      <c r="F73" s="5">
        <f t="shared" si="9"/>
        <v>0</v>
      </c>
      <c r="G73" s="40"/>
      <c r="H73" s="13" t="str">
        <f t="shared" si="8"/>
        <v xml:space="preserve"> </v>
      </c>
    </row>
    <row r="74" spans="1:8" ht="12.75" outlineLevel="1" x14ac:dyDescent="0.2">
      <c r="A74" s="7"/>
      <c r="B74" s="7" t="s">
        <v>4</v>
      </c>
      <c r="C74" s="8">
        <f>SUM(C68:C73)</f>
        <v>0</v>
      </c>
      <c r="D74" s="31"/>
      <c r="E74" s="7"/>
      <c r="F74" s="8">
        <f>IF(OR(D68="M2",D69="M2",D70="M2",D71="M2",D72="M2",D73="M2"),IF(SUM(F68:F73)&gt;35000,35000,SUM(F68:F73)),IF(SUM(F68:F73)&gt;5000,5000,SUM(F68:F73)))</f>
        <v>0</v>
      </c>
      <c r="G74" s="28" t="s">
        <v>28</v>
      </c>
      <c r="H74" s="13" t="str">
        <f>IF(OR(D68="M2",D69="M2",D70="M2",D71="M2",D72="M2",D73="M2"),IF(F74=35000,"LET OP! Maximum van €35.000,-- voor een combinatie van bodemdaling-remmende en waterkwaliteitsmaatregelen is bereikt"," "),IF(F74=5000,"LET OP! Maximum van €5.000,-- voor waterkwaliteitsmaatregelen is bereikt"," "))</f>
        <v xml:space="preserve"> </v>
      </c>
    </row>
    <row r="75" spans="1:8" outlineLevel="1" x14ac:dyDescent="0.2">
      <c r="D75" s="32"/>
    </row>
    <row r="76" spans="1:8" outlineLevel="1" x14ac:dyDescent="0.2">
      <c r="D76" s="32"/>
    </row>
    <row r="77" spans="1:8" x14ac:dyDescent="0.2">
      <c r="D77" s="32"/>
    </row>
    <row r="78" spans="1:8" ht="15.75" x14ac:dyDescent="0.25">
      <c r="A78" s="60" t="s">
        <v>12</v>
      </c>
      <c r="B78" s="60"/>
      <c r="C78" s="4"/>
      <c r="D78" s="4"/>
      <c r="E78" s="4"/>
      <c r="F78" s="4"/>
      <c r="G78" s="4"/>
    </row>
    <row r="79" spans="1:8" ht="12" customHeight="1" outlineLevel="1" x14ac:dyDescent="0.2">
      <c r="A79" s="53" t="s">
        <v>5</v>
      </c>
      <c r="B79" s="48" t="s">
        <v>0</v>
      </c>
      <c r="C79" s="48" t="s">
        <v>16</v>
      </c>
      <c r="D79" s="51" t="s">
        <v>33</v>
      </c>
      <c r="E79" s="48" t="s">
        <v>2</v>
      </c>
      <c r="F79" s="48" t="s">
        <v>3</v>
      </c>
      <c r="G79" s="48" t="s">
        <v>35</v>
      </c>
    </row>
    <row r="80" spans="1:8" ht="12" customHeight="1" outlineLevel="1" x14ac:dyDescent="0.2">
      <c r="A80" s="53"/>
      <c r="B80" s="48"/>
      <c r="C80" s="48"/>
      <c r="D80" s="52"/>
      <c r="E80" s="48"/>
      <c r="F80" s="48"/>
      <c r="G80" s="48"/>
    </row>
    <row r="81" spans="1:8" ht="12.75" outlineLevel="1" x14ac:dyDescent="0.2">
      <c r="A81" s="9">
        <v>1</v>
      </c>
      <c r="B81" s="35"/>
      <c r="C81" s="37"/>
      <c r="D81" s="30" t="str">
        <f>IF((B81=""),"",(VLOOKUP(B81,'Lijst met BOOT-Maatregelen'!$B$9:$E$26,4,FALSE)))</f>
        <v/>
      </c>
      <c r="E81" s="6" t="str">
        <f>IF((B81=""),"",(VLOOKUP(B81,'Lijst met BOOT-Maatregelen'!$B$9:$C$26,2,FALSE)))</f>
        <v/>
      </c>
      <c r="F81" s="5">
        <f>IF((B81=""),0,(IF(D81="M2",(IF(C81*E81&gt;30000,30000,C81*E81)),(IF(C81*E81&gt;5000,5000,C81*E81)))))</f>
        <v>0</v>
      </c>
      <c r="G81" s="40"/>
      <c r="H81" s="13" t="str">
        <f t="shared" ref="H81:H86" si="10">IF(D81="M2",IF((AND(D81="M2",F81=30000)),"LET OP! Bodemdaling-remmende maatregelen zijn maximaal subsidieable voor €30.000,-- per maatregel"," "),(IF((AND(D81="M1",F81=5000)),"LET OP! Waterkwaliteitsverbeterende maatregelen zijn maximaal subsidieable tot €5000,-- per maatregel"," ")))</f>
        <v xml:space="preserve"> </v>
      </c>
    </row>
    <row r="82" spans="1:8" ht="12.75" outlineLevel="1" x14ac:dyDescent="0.2">
      <c r="A82" s="9">
        <v>2</v>
      </c>
      <c r="B82" s="35"/>
      <c r="C82" s="37"/>
      <c r="D82" s="30" t="str">
        <f>IF((B82=""),"",(VLOOKUP(B82,'Lijst met BOOT-Maatregelen'!$B$9:$E$26,4,FALSE)))</f>
        <v/>
      </c>
      <c r="E82" s="6" t="str">
        <f>IF((B82=""),"",(VLOOKUP(B82,'Lijst met BOOT-Maatregelen'!$B$9:$C$26,2,FALSE)))</f>
        <v/>
      </c>
      <c r="F82" s="5">
        <f>IF((B82=""),0,(IF(D82="M2",(IF(C82*E82&gt;30000,30000,C82*E82)),(IF(C82*E82&gt;5000,5000,C82*E82)))))</f>
        <v>0</v>
      </c>
      <c r="G82" s="40"/>
      <c r="H82" s="13" t="str">
        <f t="shared" si="10"/>
        <v xml:space="preserve"> </v>
      </c>
    </row>
    <row r="83" spans="1:8" ht="12.75" outlineLevel="1" x14ac:dyDescent="0.2">
      <c r="A83" s="9">
        <v>3</v>
      </c>
      <c r="B83" s="35"/>
      <c r="C83" s="37"/>
      <c r="D83" s="30" t="str">
        <f>IF((B83=""),"",(VLOOKUP(B83,'Lijst met BOOT-Maatregelen'!$B$9:$E$26,4,FALSE)))</f>
        <v/>
      </c>
      <c r="E83" s="6" t="str">
        <f>IF((B83=""),"",(VLOOKUP(B83,'Lijst met BOOT-Maatregelen'!$B$9:$C$26,2,FALSE)))</f>
        <v/>
      </c>
      <c r="F83" s="5">
        <f t="shared" ref="F83:F86" si="11">IF((B83=""),0,(IF(D83="M2",(IF(C83*E83&gt;30000,30000,C83*E83)),(IF(C83*E83&gt;5000,5000,C83*E83)))))</f>
        <v>0</v>
      </c>
      <c r="G83" s="40"/>
      <c r="H83" s="13" t="str">
        <f t="shared" si="10"/>
        <v xml:space="preserve"> </v>
      </c>
    </row>
    <row r="84" spans="1:8" ht="12.75" outlineLevel="1" x14ac:dyDescent="0.2">
      <c r="A84" s="9">
        <v>4</v>
      </c>
      <c r="B84" s="35"/>
      <c r="C84" s="37"/>
      <c r="D84" s="30" t="str">
        <f>IF((B84=""),"",(VLOOKUP(B84,'Lijst met BOOT-Maatregelen'!$B$9:$E$26,4,FALSE)))</f>
        <v/>
      </c>
      <c r="E84" s="6" t="str">
        <f>IF((B84=""),"",(VLOOKUP(B84,'Lijst met BOOT-Maatregelen'!$B$9:$C$26,2,FALSE)))</f>
        <v/>
      </c>
      <c r="F84" s="5">
        <f t="shared" si="11"/>
        <v>0</v>
      </c>
      <c r="G84" s="40"/>
      <c r="H84" s="13" t="str">
        <f t="shared" si="10"/>
        <v xml:space="preserve"> </v>
      </c>
    </row>
    <row r="85" spans="1:8" ht="12.75" outlineLevel="1" x14ac:dyDescent="0.2">
      <c r="A85" s="9">
        <v>5</v>
      </c>
      <c r="B85" s="35"/>
      <c r="C85" s="37"/>
      <c r="D85" s="30" t="str">
        <f>IF((B85=""),"",(VLOOKUP(B85,'Lijst met BOOT-Maatregelen'!$B$9:$E$26,4,FALSE)))</f>
        <v/>
      </c>
      <c r="E85" s="6" t="str">
        <f>IF((B85=""),"",(VLOOKUP(B85,'Lijst met BOOT-Maatregelen'!$B$9:$C$26,2,FALSE)))</f>
        <v/>
      </c>
      <c r="F85" s="5">
        <f t="shared" si="11"/>
        <v>0</v>
      </c>
      <c r="G85" s="40"/>
      <c r="H85" s="13" t="str">
        <f t="shared" si="10"/>
        <v xml:space="preserve"> </v>
      </c>
    </row>
    <row r="86" spans="1:8" ht="12.75" outlineLevel="1" x14ac:dyDescent="0.2">
      <c r="A86" s="9">
        <v>6</v>
      </c>
      <c r="B86" s="35"/>
      <c r="C86" s="37"/>
      <c r="D86" s="30" t="str">
        <f>IF((B86=""),"",(VLOOKUP(B86,'Lijst met BOOT-Maatregelen'!$B$9:$E$26,4,FALSE)))</f>
        <v/>
      </c>
      <c r="E86" s="6" t="str">
        <f>IF((B86=""),"",(VLOOKUP(B86,'Lijst met BOOT-Maatregelen'!$B$9:$C$26,2,FALSE)))</f>
        <v/>
      </c>
      <c r="F86" s="5">
        <f t="shared" si="11"/>
        <v>0</v>
      </c>
      <c r="G86" s="40"/>
      <c r="H86" s="13" t="str">
        <f t="shared" si="10"/>
        <v xml:space="preserve"> </v>
      </c>
    </row>
    <row r="87" spans="1:8" ht="12.75" outlineLevel="1" x14ac:dyDescent="0.2">
      <c r="A87" s="7"/>
      <c r="B87" s="7" t="s">
        <v>4</v>
      </c>
      <c r="C87" s="8">
        <f>SUM(C81:C86)</f>
        <v>0</v>
      </c>
      <c r="D87" s="31"/>
      <c r="E87" s="7"/>
      <c r="F87" s="8">
        <f>IF(OR(D81="M2",D82="M2",D83="M2",D84="M2",D85="M2",D86="M2"),IF(SUM(F81:F86)&gt;35000,35000,SUM(F81:F86)),IF(SUM(F81:F86)&gt;5000,5000,SUM(F81:F86)))</f>
        <v>0</v>
      </c>
      <c r="G87" s="28" t="s">
        <v>28</v>
      </c>
      <c r="H87" s="13" t="str">
        <f>IF(OR(D81="M2",D82="M2",D83="M2",D84="M2",D85="M2",D86="M2"),IF(F87=35000,"LET OP! Maximum van €35.000,-- voor een combinatie van bodemdaling-remmende en waterkwaliteitsmaatregelen is bereikt"," "),IF(F87=5000,"LET OP! Maximum van €5.000,-- voor waterkwaliteitsmaatregelen is bereikt"," "))</f>
        <v xml:space="preserve"> </v>
      </c>
    </row>
    <row r="88" spans="1:8" outlineLevel="1" x14ac:dyDescent="0.2">
      <c r="D88" s="32"/>
    </row>
    <row r="89" spans="1:8" outlineLevel="1" x14ac:dyDescent="0.2">
      <c r="D89" s="32"/>
    </row>
    <row r="90" spans="1:8" x14ac:dyDescent="0.2">
      <c r="D90" s="32"/>
    </row>
    <row r="91" spans="1:8" ht="15.75" x14ac:dyDescent="0.25">
      <c r="A91" s="10" t="s">
        <v>6</v>
      </c>
      <c r="B91" s="4"/>
      <c r="C91" s="4"/>
      <c r="D91" s="4"/>
      <c r="E91" s="4"/>
      <c r="F91" s="4"/>
    </row>
    <row r="92" spans="1:8" ht="12" customHeight="1" x14ac:dyDescent="0.2">
      <c r="A92" s="53"/>
      <c r="B92" s="48"/>
      <c r="C92" s="48" t="s">
        <v>16</v>
      </c>
      <c r="D92" s="54"/>
      <c r="E92" s="55"/>
      <c r="F92" s="48" t="s">
        <v>3</v>
      </c>
    </row>
    <row r="93" spans="1:8" ht="12" customHeight="1" x14ac:dyDescent="0.2">
      <c r="A93" s="53"/>
      <c r="B93" s="48"/>
      <c r="C93" s="48"/>
      <c r="D93" s="56"/>
      <c r="E93" s="57"/>
      <c r="F93" s="48"/>
    </row>
    <row r="94" spans="1:8" s="13" customFormat="1" ht="12.75" x14ac:dyDescent="0.2">
      <c r="A94" s="11"/>
      <c r="B94" s="11" t="s">
        <v>4</v>
      </c>
      <c r="C94" s="12">
        <f>+C87+C74+C62+C49+C36+C23</f>
        <v>0</v>
      </c>
      <c r="D94" s="58"/>
      <c r="E94" s="59"/>
      <c r="F94" s="12">
        <f>+F87+F74+F62+F49+F36+F23</f>
        <v>0</v>
      </c>
    </row>
  </sheetData>
  <sheetProtection sheet="1" objects="1" scenarios="1" selectLockedCells="1"/>
  <protectedRanges>
    <protectedRange password="D472" sqref="B9 B6:B7 A10:B11 A6:A8 F8:F11 C9:E11 A12:XFD16 A1:F5 I23:XFD29 I87:XFD87 I74:XFD80 I62:XFD67 I49:XFD55 I36:XFD42 E17:F22 E30:F35 E43:F48 E56:F61 E68:F73 E81:F86 A87:G87 A23:G29 A36:G42 A49:G55 A62:G67 A74:G80 A88:XFD94" name="Bereik1"/>
  </protectedRanges>
  <mergeCells count="54">
    <mergeCell ref="A14:B14"/>
    <mergeCell ref="A27:B27"/>
    <mergeCell ref="A53:B53"/>
    <mergeCell ref="A65:B65"/>
    <mergeCell ref="A78:B78"/>
    <mergeCell ref="A40:B40"/>
    <mergeCell ref="D66:D67"/>
    <mergeCell ref="D54:D55"/>
    <mergeCell ref="D79:D80"/>
    <mergeCell ref="D92:E94"/>
    <mergeCell ref="F92:F93"/>
    <mergeCell ref="F66:F67"/>
    <mergeCell ref="E54:E55"/>
    <mergeCell ref="F54:F55"/>
    <mergeCell ref="E66:E67"/>
    <mergeCell ref="A79:A80"/>
    <mergeCell ref="B79:B80"/>
    <mergeCell ref="C79:C80"/>
    <mergeCell ref="E79:E80"/>
    <mergeCell ref="F79:F80"/>
    <mergeCell ref="B9:C11"/>
    <mergeCell ref="A92:A93"/>
    <mergeCell ref="B92:B93"/>
    <mergeCell ref="C92:C93"/>
    <mergeCell ref="A15:A16"/>
    <mergeCell ref="B15:B16"/>
    <mergeCell ref="A54:A55"/>
    <mergeCell ref="B54:B55"/>
    <mergeCell ref="C54:C55"/>
    <mergeCell ref="A66:A67"/>
    <mergeCell ref="B66:B67"/>
    <mergeCell ref="C66:C67"/>
    <mergeCell ref="A41:A42"/>
    <mergeCell ref="B41:B42"/>
    <mergeCell ref="A28:A29"/>
    <mergeCell ref="B28:B29"/>
    <mergeCell ref="F41:F42"/>
    <mergeCell ref="F28:F29"/>
    <mergeCell ref="F15:F16"/>
    <mergeCell ref="C41:C42"/>
    <mergeCell ref="E41:E42"/>
    <mergeCell ref="D15:D16"/>
    <mergeCell ref="D41:D42"/>
    <mergeCell ref="E28:E29"/>
    <mergeCell ref="D28:D29"/>
    <mergeCell ref="C15:C16"/>
    <mergeCell ref="E15:E16"/>
    <mergeCell ref="C28:C29"/>
    <mergeCell ref="G79:G80"/>
    <mergeCell ref="G15:G16"/>
    <mergeCell ref="G28:G29"/>
    <mergeCell ref="G41:G42"/>
    <mergeCell ref="G54:G55"/>
    <mergeCell ref="G66:G67"/>
  </mergeCells>
  <conditionalFormatting sqref="H17:H23 H25:H87">
    <cfRule type="containsText" dxfId="5" priority="9" operator="containsText" text="5000">
      <formula>NOT(ISERROR(SEARCH("5000",H17)))</formula>
    </cfRule>
  </conditionalFormatting>
  <conditionalFormatting sqref="H1:H23 H25:H1048576">
    <cfRule type="containsText" dxfId="4" priority="8" operator="containsText" text="30.000">
      <formula>NOT(ISERROR(SEARCH("30.000",H1)))</formula>
    </cfRule>
  </conditionalFormatting>
  <conditionalFormatting sqref="F17:F22 F30:F35 F43:F48 F56:F61 F68:F73 F81:F86">
    <cfRule type="expression" dxfId="3" priority="3">
      <formula>AND(D17="M1",F17&gt;4999)</formula>
    </cfRule>
    <cfRule type="expression" dxfId="2" priority="4">
      <formula>AND(D17="M2",F17&gt;29999)</formula>
    </cfRule>
  </conditionalFormatting>
  <conditionalFormatting sqref="H23 H36 H49 H62 H74 H87">
    <cfRule type="containsText" dxfId="1" priority="1" operator="containsText" text="LET OP! Maximum van 10.000 euro voor waterkwaliteitsmaatregelen is bereikt">
      <formula>NOT(ISERROR(SEARCH("LET OP! Maximum van 10.000 euro voor waterkwaliteitsmaatregelen is bereikt",H23)))</formula>
    </cfRule>
    <cfRule type="containsText" dxfId="0" priority="2" operator="containsText" text="LET OP! Maximum van 40.000 euro voor een combinatie van bodemdaling-remmende en waterkwaliteitsmaatregelen is bereikt">
      <formula>NOT(ISERROR(SEARCH("LET OP! Maximum van 40.000 euro voor een combinatie van bodemdaling-remmende en waterkwaliteitsmaatregelen is bereikt",H23)))</formula>
    </cfRule>
  </conditionalFormatting>
  <pageMargins left="0.7" right="0.7" top="0.75" bottom="0.75" header="0.3" footer="0.3"/>
  <pageSetup paperSize="9" scale="8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Onjuiste invoer" error="Selecteer een van de maatregelen uit het kezemenu (wis de inhoud van het invulvak, en klik op het pijltje rechts naast dit invulvak voor het keuzemenu).">
          <x14:formula1>
            <xm:f>'Lijst met BOOT-Maatregelen'!$B$7:$B$26</xm:f>
          </x14:formula1>
          <xm:sqref>B68:B73 B81:B86 B56:B61 B43:B48 B30:B35 B17:B22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26"/>
  <sheetViews>
    <sheetView zoomScale="90" zoomScaleNormal="90" workbookViewId="0">
      <selection activeCell="B39" sqref="B39"/>
    </sheetView>
  </sheetViews>
  <sheetFormatPr defaultRowHeight="12" x14ac:dyDescent="0.2"/>
  <cols>
    <col min="2" max="2" width="136.140625" bestFit="1" customWidth="1"/>
    <col min="3" max="4" width="34.140625" bestFit="1" customWidth="1"/>
    <col min="5" max="5" width="27.140625" bestFit="1" customWidth="1"/>
  </cols>
  <sheetData>
    <row r="5" spans="2:5" ht="12.75" thickBot="1" x14ac:dyDescent="0.25"/>
    <row r="6" spans="2:5" ht="13.5" thickBot="1" x14ac:dyDescent="0.25">
      <c r="B6" s="19" t="s">
        <v>13</v>
      </c>
      <c r="C6" s="20" t="s">
        <v>15</v>
      </c>
      <c r="D6" s="20" t="s">
        <v>14</v>
      </c>
      <c r="E6" s="34" t="s">
        <v>30</v>
      </c>
    </row>
    <row r="7" spans="2:5" ht="12.75" x14ac:dyDescent="0.2">
      <c r="B7" s="46" t="s">
        <v>37</v>
      </c>
      <c r="C7" s="43"/>
      <c r="D7" s="43"/>
      <c r="E7" s="21"/>
    </row>
    <row r="8" spans="2:5" ht="12.75" x14ac:dyDescent="0.2">
      <c r="B8" s="42"/>
      <c r="C8" s="43"/>
      <c r="D8" s="43"/>
      <c r="E8" s="21"/>
    </row>
    <row r="9" spans="2:5" ht="12.75" x14ac:dyDescent="0.2">
      <c r="B9" s="27" t="s">
        <v>27</v>
      </c>
      <c r="C9" s="22">
        <v>0.75</v>
      </c>
      <c r="D9" s="24">
        <v>5000</v>
      </c>
      <c r="E9" s="21" t="s">
        <v>31</v>
      </c>
    </row>
    <row r="10" spans="2:5" ht="12.75" x14ac:dyDescent="0.2">
      <c r="B10" s="27" t="s">
        <v>26</v>
      </c>
      <c r="C10" s="22">
        <v>0.75</v>
      </c>
      <c r="D10" s="24">
        <v>5000</v>
      </c>
      <c r="E10" s="21" t="s">
        <v>31</v>
      </c>
    </row>
    <row r="11" spans="2:5" ht="12.75" x14ac:dyDescent="0.2">
      <c r="B11" s="27" t="s">
        <v>25</v>
      </c>
      <c r="C11" s="22">
        <v>0.75</v>
      </c>
      <c r="D11" s="24">
        <v>5000</v>
      </c>
      <c r="E11" s="21" t="s">
        <v>31</v>
      </c>
    </row>
    <row r="12" spans="2:5" ht="12.75" x14ac:dyDescent="0.2">
      <c r="B12" s="27" t="s">
        <v>24</v>
      </c>
      <c r="C12" s="22">
        <v>0.75</v>
      </c>
      <c r="D12" s="24">
        <v>5000</v>
      </c>
      <c r="E12" s="21" t="s">
        <v>31</v>
      </c>
    </row>
    <row r="13" spans="2:5" ht="12.75" x14ac:dyDescent="0.2">
      <c r="B13" s="27" t="s">
        <v>23</v>
      </c>
      <c r="C13" s="22">
        <v>0.75</v>
      </c>
      <c r="D13" s="24">
        <v>5000</v>
      </c>
      <c r="E13" s="21" t="s">
        <v>31</v>
      </c>
    </row>
    <row r="14" spans="2:5" ht="12.75" x14ac:dyDescent="0.2">
      <c r="B14" s="27" t="s">
        <v>22</v>
      </c>
      <c r="C14" s="22">
        <v>0.75</v>
      </c>
      <c r="D14" s="24">
        <v>5000</v>
      </c>
      <c r="E14" s="21" t="s">
        <v>31</v>
      </c>
    </row>
    <row r="15" spans="2:5" ht="12.75" x14ac:dyDescent="0.2">
      <c r="B15" s="27"/>
      <c r="C15" s="22"/>
      <c r="D15" s="24"/>
      <c r="E15" s="21"/>
    </row>
    <row r="16" spans="2:5" ht="12.75" x14ac:dyDescent="0.2">
      <c r="B16" s="46" t="s">
        <v>38</v>
      </c>
      <c r="C16" s="22"/>
      <c r="D16" s="24"/>
      <c r="E16" s="21"/>
    </row>
    <row r="17" spans="2:5" ht="12.75" x14ac:dyDescent="0.2">
      <c r="B17" s="42"/>
      <c r="C17" s="22"/>
      <c r="D17" s="24"/>
      <c r="E17" s="21"/>
    </row>
    <row r="18" spans="2:5" ht="12.75" x14ac:dyDescent="0.2">
      <c r="B18" s="27" t="s">
        <v>21</v>
      </c>
      <c r="C18" s="22">
        <v>0.4</v>
      </c>
      <c r="D18" s="24">
        <v>5000</v>
      </c>
      <c r="E18" s="21" t="s">
        <v>31</v>
      </c>
    </row>
    <row r="19" spans="2:5" ht="12.75" x14ac:dyDescent="0.2">
      <c r="B19" s="27" t="s">
        <v>19</v>
      </c>
      <c r="C19" s="22">
        <v>0.4</v>
      </c>
      <c r="D19" s="24">
        <v>5000</v>
      </c>
      <c r="E19" s="21" t="s">
        <v>31</v>
      </c>
    </row>
    <row r="20" spans="2:5" ht="12.75" x14ac:dyDescent="0.2">
      <c r="B20" s="44" t="s">
        <v>40</v>
      </c>
      <c r="C20" s="22">
        <v>0.4</v>
      </c>
      <c r="D20" s="24">
        <v>5000</v>
      </c>
      <c r="E20" s="21" t="s">
        <v>31</v>
      </c>
    </row>
    <row r="21" spans="2:5" ht="12.75" x14ac:dyDescent="0.2">
      <c r="B21" s="27" t="s">
        <v>20</v>
      </c>
      <c r="C21" s="22">
        <v>0.4</v>
      </c>
      <c r="D21" s="24">
        <v>5000</v>
      </c>
      <c r="E21" s="21" t="s">
        <v>31</v>
      </c>
    </row>
    <row r="22" spans="2:5" ht="12.75" x14ac:dyDescent="0.2">
      <c r="B22" s="27"/>
      <c r="C22" s="22"/>
      <c r="D22" s="24"/>
      <c r="E22" s="21"/>
    </row>
    <row r="23" spans="2:5" ht="12.75" x14ac:dyDescent="0.2">
      <c r="B23" s="47" t="s">
        <v>39</v>
      </c>
      <c r="C23" s="22"/>
      <c r="D23" s="24"/>
      <c r="E23" s="21"/>
    </row>
    <row r="24" spans="2:5" ht="12.75" x14ac:dyDescent="0.2">
      <c r="B24" s="45"/>
      <c r="C24" s="22"/>
      <c r="D24" s="24"/>
      <c r="E24" s="21"/>
    </row>
    <row r="25" spans="2:5" ht="12.75" x14ac:dyDescent="0.2">
      <c r="B25" s="27" t="s">
        <v>18</v>
      </c>
      <c r="C25" s="22">
        <v>0.75</v>
      </c>
      <c r="D25" s="24">
        <v>30000</v>
      </c>
      <c r="E25" s="21" t="s">
        <v>32</v>
      </c>
    </row>
    <row r="26" spans="2:5" ht="13.5" thickBot="1" x14ac:dyDescent="0.25">
      <c r="B26" s="26" t="s">
        <v>17</v>
      </c>
      <c r="C26" s="23">
        <v>0.75</v>
      </c>
      <c r="D26" s="25">
        <v>30000</v>
      </c>
      <c r="E26" s="33" t="s">
        <v>32</v>
      </c>
    </row>
  </sheetData>
  <dataValidations count="1">
    <dataValidation type="list" allowBlank="1" showInputMessage="1" showErrorMessage="1" sqref="G13">
      <formula1>$D$13:$D$14</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Projectbegroting</vt:lpstr>
      <vt:lpstr>Lijst met BOOT-Maatregelen</vt:lpstr>
      <vt:lpstr>Projectbegroting!Text49</vt:lpstr>
      <vt:lpstr>Projectbegroting!Text59</vt:lpstr>
    </vt:vector>
  </TitlesOfParts>
  <Company>Stichting Waternet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Kampen, Jan-Joris van</dc:creator>
  <cp:lastModifiedBy>William Neefjes</cp:lastModifiedBy>
  <cp:lastPrinted>2018-01-11T14:01:52Z</cp:lastPrinted>
  <dcterms:created xsi:type="dcterms:W3CDTF">2018-01-11T13:10:42Z</dcterms:created>
  <dcterms:modified xsi:type="dcterms:W3CDTF">2019-02-12T14:57:33Z</dcterms:modified>
</cp:coreProperties>
</file>